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M:\PFR\FNI\STATFOR\Doc\679 Data Snapshots____\EDS9 210422 Typical weight-distance\"/>
    </mc:Choice>
  </mc:AlternateContent>
  <bookViews>
    <workbookView xWindow="0" yWindow="0" windowWidth="20370" windowHeight="8415"/>
  </bookViews>
  <sheets>
    <sheet name="Intro" sheetId="2" r:id="rId1"/>
    <sheet name="Graph" sheetId="6" r:id="rId2"/>
    <sheet name="Data" sheetId="5" r:id="rId3"/>
    <sheet name="Monthly Data" sheetId="1" r:id="rId4"/>
    <sheet name="Monthly Graph" sheetId="4" r:id="rId5"/>
  </sheets>
  <calcPr calcId="162913"/>
  <pivotCaches>
    <pivotCache cacheId="0"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5" l="1"/>
  <c r="B11" i="5"/>
  <c r="C11" i="5"/>
  <c r="D12" i="5"/>
  <c r="D10" i="5"/>
  <c r="C12" i="5"/>
  <c r="B12" i="5"/>
  <c r="C10" i="5"/>
  <c r="B10" i="5"/>
  <c r="E5" i="5"/>
  <c r="E3" i="5"/>
  <c r="D4" i="5"/>
  <c r="C4" i="5"/>
  <c r="B4" i="5"/>
  <c r="C5" i="5"/>
  <c r="C3" i="5"/>
  <c r="B5" i="5"/>
  <c r="B3" i="5"/>
  <c r="A3" i="4"/>
  <c r="B3" i="4"/>
  <c r="C3" i="4"/>
  <c r="D3" i="4"/>
  <c r="A4" i="4"/>
  <c r="B4" i="4"/>
  <c r="C4" i="4"/>
  <c r="D4" i="4"/>
  <c r="A5" i="4"/>
  <c r="B5" i="4"/>
  <c r="C5" i="4"/>
  <c r="D5" i="4"/>
  <c r="A6" i="4"/>
  <c r="B6" i="4"/>
  <c r="C6" i="4"/>
  <c r="D6" i="4"/>
  <c r="A7" i="4"/>
  <c r="B7" i="4"/>
  <c r="C7" i="4"/>
  <c r="D7" i="4"/>
  <c r="A8" i="4"/>
  <c r="B8" i="4"/>
  <c r="C8" i="4"/>
  <c r="D8" i="4"/>
  <c r="A9" i="4"/>
  <c r="B9" i="4"/>
  <c r="C9" i="4"/>
  <c r="D9" i="4"/>
  <c r="A10" i="4"/>
  <c r="B10" i="4"/>
  <c r="C10" i="4"/>
  <c r="D10" i="4"/>
  <c r="A11" i="4"/>
  <c r="B11" i="4"/>
  <c r="C11" i="4"/>
  <c r="D11" i="4"/>
  <c r="A12" i="4"/>
  <c r="B12" i="4"/>
  <c r="C12" i="4"/>
  <c r="D12" i="4"/>
  <c r="A13" i="4"/>
  <c r="B13" i="4"/>
  <c r="C13" i="4"/>
  <c r="D13" i="4"/>
  <c r="A14" i="4"/>
  <c r="B14" i="4"/>
  <c r="C14" i="4"/>
  <c r="D14" i="4"/>
  <c r="A15" i="4"/>
  <c r="B15" i="4"/>
  <c r="C15" i="4"/>
  <c r="D15" i="4"/>
  <c r="A16" i="4"/>
  <c r="B16" i="4"/>
  <c r="C16" i="4"/>
  <c r="D16" i="4"/>
  <c r="A17" i="4"/>
  <c r="B17" i="4"/>
  <c r="C17" i="4"/>
  <c r="D17" i="4"/>
  <c r="A18" i="4"/>
  <c r="B18" i="4"/>
  <c r="C18" i="4"/>
  <c r="D18" i="4"/>
  <c r="A19" i="4"/>
  <c r="B19" i="4"/>
  <c r="C19" i="4"/>
  <c r="D19" i="4"/>
  <c r="A20" i="4"/>
  <c r="B20" i="4"/>
  <c r="C20" i="4"/>
  <c r="D20" i="4"/>
  <c r="A21" i="4"/>
  <c r="B21" i="4"/>
  <c r="C21" i="4"/>
  <c r="D21" i="4"/>
  <c r="A22" i="4"/>
  <c r="B22" i="4"/>
  <c r="C22" i="4"/>
  <c r="D22" i="4"/>
  <c r="A23" i="4"/>
  <c r="B23" i="4"/>
  <c r="C23" i="4"/>
  <c r="D23" i="4"/>
  <c r="A24" i="4"/>
  <c r="B24" i="4"/>
  <c r="C24" i="4"/>
  <c r="D24" i="4"/>
  <c r="A25" i="4"/>
  <c r="B25" i="4"/>
  <c r="C25" i="4"/>
  <c r="D25" i="4"/>
  <c r="D2" i="4"/>
  <c r="C2" i="4"/>
  <c r="B2" i="4"/>
  <c r="A2" i="4"/>
</calcChain>
</file>

<file path=xl/sharedStrings.xml><?xml version="1.0" encoding="utf-8"?>
<sst xmlns="http://schemas.openxmlformats.org/spreadsheetml/2006/main" count="64" uniqueCount="55">
  <si>
    <t>Flight Month</t>
  </si>
  <si>
    <t>Eurocontrol Data Set</t>
  </si>
  <si>
    <t>Date</t>
  </si>
  <si>
    <t>This is a one-off dataset, published in support of a data snapshot.</t>
  </si>
  <si>
    <t>The published graphic is on sheet 'graph' and the data for the graphic on sheet 'data'.</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</si>
  <si>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</si>
  <si>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</si>
  <si>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</si>
  <si>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</si>
  <si>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</si>
  <si>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</si>
  <si>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</si>
  <si>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</si>
  <si>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Average Distance</t>
  </si>
  <si>
    <t>Average Weight</t>
  </si>
  <si>
    <t>Average  Weight</t>
  </si>
  <si>
    <t>Calendar Month  (format: YYYYMM)</t>
  </si>
  <si>
    <t>Average distance of flights during given Flight Month</t>
  </si>
  <si>
    <t>Average Maximum Take-off Weight of aircraft, for flights during given Flight Month</t>
  </si>
  <si>
    <t>Year</t>
  </si>
  <si>
    <t>Month</t>
  </si>
  <si>
    <t>Distance (km)</t>
  </si>
  <si>
    <t>Weight (tonnes)</t>
  </si>
  <si>
    <t>Column Labels</t>
  </si>
  <si>
    <t>2019</t>
  </si>
  <si>
    <t>2020</t>
  </si>
  <si>
    <t>Grand Total</t>
  </si>
  <si>
    <t>Row Labels</t>
  </si>
  <si>
    <t>01</t>
  </si>
  <si>
    <t>02</t>
  </si>
  <si>
    <t>03</t>
  </si>
  <si>
    <t>04</t>
  </si>
  <si>
    <t>05</t>
  </si>
  <si>
    <t>06</t>
  </si>
  <si>
    <t>07</t>
  </si>
  <si>
    <t>08</t>
  </si>
  <si>
    <t>09</t>
  </si>
  <si>
    <t>10</t>
  </si>
  <si>
    <t>11</t>
  </si>
  <si>
    <t>12</t>
  </si>
  <si>
    <t>Total Mean Distance (km)</t>
  </si>
  <si>
    <t>Mean Distance (km)</t>
  </si>
  <si>
    <t>Total Mean Weight (tonnes)</t>
  </si>
  <si>
    <t>Mean Weight (tonnes)</t>
  </si>
  <si>
    <t>Aicraft Weight (Maximum Take-Off Weight, tonnes)</t>
  </si>
  <si>
    <t>Mean</t>
  </si>
  <si>
    <t>Minimum (minimum monthly average)</t>
  </si>
  <si>
    <t>Maximum (maximum monthly average)</t>
  </si>
  <si>
    <t>Flights</t>
  </si>
  <si>
    <t>Change (%)</t>
  </si>
  <si>
    <t>Change (tonnes)</t>
  </si>
  <si>
    <t>Distance Flown (km)</t>
  </si>
  <si>
    <t>Data worksheet are as shown in infographic. All are calculated from 'monthly data' worksheet.</t>
  </si>
  <si>
    <t>Monthly Data worksheet</t>
  </si>
  <si>
    <t>Number of flights on which these averages were 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</si>
</sst>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2" x14ac:knownFonts="1">
    <font>
      <sz val="11"/>
      <color theme="1"/>
      <name val="Calibri"/>
      <family val="2"/>
      <scheme val="minor"/>
    </font>
    <font>
      <b/>
      <sz val="11"/>
      <color theme="1"/>
      <name val="Calibri"/>
      <family val="2"/>
      <scheme val="minor"/>
    </font>
    <font>
      <b/>
      <sz val="11"/>
      <color rgb="FF333333"/>
      <name val="Calibri"/>
      <family val="2"/>
      <scheme val="minor"/>
    </font>
    <font>
      <sz val="11"/>
      <color rgb="FF333333"/>
      <name val="Calibri"/>
      <family val="2"/>
      <scheme val="minor"/>
    </font>
    <font>
      <sz val="10"/>
      <name val="Arial"/>
      <family val="2"/>
    </font>
    <font>
      <b/>
      <sz val="10"/>
      <name val="Arial"/>
      <family val="2"/>
    </font>
    <font>
      <u/>
      <sz val="11"/>
      <color theme="10"/>
      <name val="Calibri"/>
      <family val="2"/>
      <scheme val="minor"/>
    </font>
    <font>
      <sz val="11"/>
      <color rgb="FF1F497D"/>
      <name val="Calibri"/>
      <family val="2"/>
    </font>
    <font>
      <sz val="10"/>
      <name val="Calibri"/>
      <family val="2"/>
    </font>
    <font>
      <sz val="11"/>
      <name val="Calibri"/>
      <family val="2"/>
    </font>
    <font>
      <b/>
      <sz val="11"/>
      <name val="Calibri"/>
      <family val="2"/>
    </font>
    <font>
      <sz val="11"/>
      <color theme="1"/>
      <name val="Calibri"/>
      <family val="2"/>
      <scheme val="minor"/>
    </font>
  </fonts>
  <fills count="3">
    <fill>
      <patternFill patternType="none"/>
    </fill>
    <fill>
      <patternFill patternType="gray125"/>
    </fill>
    <fill>
      <patternFill patternType="solid">
        <fgColor theme="0"/>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4" fillId="0" borderId="0"/>
    <xf numFmtId="0" fontId="6" fillId="0" borderId="0" applyNumberFormat="0" applyFill="0" applyBorder="0" applyAlignment="0" applyProtection="0"/>
    <xf numFmtId="9" fontId="11" fillId="0" borderId="0" applyFont="0" applyFill="0" applyBorder="0" applyAlignment="0" applyProtection="0"/>
  </cellStyleXfs>
  <cellXfs count="24">
    <xf numFmtId="0" fontId="0" fillId="0" borderId="0" xfId="0"/>
    <xf numFmtId="4" fontId="0" fillId="0" borderId="0" xfId="0" applyNumberFormat="1"/>
    <xf numFmtId="3" fontId="0" fillId="0" borderId="0" xfId="0" applyNumberFormat="1"/>
    <xf numFmtId="2" fontId="0" fillId="0" borderId="0" xfId="0" applyNumberFormat="1"/>
    <xf numFmtId="3" fontId="3" fillId="0" borderId="1" xfId="0" applyNumberFormat="1" applyFont="1" applyFill="1" applyBorder="1" applyAlignment="1">
      <alignment horizontal="right" vertical="center"/>
    </xf>
    <xf numFmtId="49" fontId="2" fillId="0" borderId="1" xfId="0" applyNumberFormat="1" applyFont="1" applyFill="1" applyBorder="1" applyAlignment="1">
      <alignment horizontal="center" vertical="center" wrapText="1"/>
    </xf>
    <xf numFmtId="0" fontId="5" fillId="0" borderId="0" xfId="1" applyFont="1"/>
    <xf numFmtId="0" fontId="6" fillId="0" borderId="0" xfId="2"/>
    <xf numFmtId="15" fontId="0" fillId="0" borderId="0" xfId="0" applyNumberFormat="1" applyAlignment="1">
      <alignment horizontal="left"/>
    </xf>
    <xf numFmtId="0" fontId="4" fillId="0" borderId="0" xfId="1" applyFont="1"/>
    <xf numFmtId="0" fontId="1" fillId="0" borderId="0" xfId="0" applyFont="1" applyAlignment="1">
      <alignment horizontal="right"/>
    </xf>
    <xf numFmtId="0" fontId="7" fillId="0" borderId="0" xfId="1" applyFont="1" applyAlignment="1">
      <alignment vertical="center"/>
    </xf>
    <xf numFmtId="0" fontId="8" fillId="0" borderId="0" xfId="1" applyFont="1" applyAlignment="1">
      <alignment vertical="center" wrapText="1"/>
    </xf>
    <xf numFmtId="0" fontId="9" fillId="0" borderId="0" xfId="1" applyFont="1" applyAlignment="1">
      <alignment vertical="center"/>
    </xf>
    <xf numFmtId="49" fontId="3" fillId="0" borderId="1" xfId="0" applyNumberFormat="1" applyFont="1" applyFill="1" applyBorder="1" applyAlignment="1">
      <alignment horizontal="center" vertical="center"/>
    </xf>
    <xf numFmtId="0" fontId="0" fillId="0" borderId="0" xfId="0" pivotButton="1"/>
    <xf numFmtId="0" fontId="0" fillId="0" borderId="0" xfId="0" applyAlignment="1">
      <alignment horizontal="left"/>
    </xf>
    <xf numFmtId="0" fontId="0" fillId="0" borderId="0" xfId="0" applyNumberFormat="1"/>
    <xf numFmtId="164" fontId="0" fillId="0" borderId="0" xfId="0" applyNumberFormat="1"/>
    <xf numFmtId="49" fontId="2" fillId="0" borderId="2" xfId="0" applyNumberFormat="1" applyFont="1" applyFill="1" applyBorder="1" applyAlignment="1">
      <alignment horizontal="center" vertical="center" wrapText="1"/>
    </xf>
    <xf numFmtId="3" fontId="3" fillId="2" borderId="1" xfId="0" applyNumberFormat="1" applyFont="1" applyFill="1" applyBorder="1" applyAlignment="1">
      <alignment horizontal="right" vertical="center"/>
    </xf>
    <xf numFmtId="0" fontId="1" fillId="0" borderId="0" xfId="0" applyFont="1"/>
    <xf numFmtId="165" fontId="0" fillId="0" borderId="0" xfId="3" applyNumberFormat="1" applyFont="1"/>
    <xf numFmtId="1" fontId="0" fillId="0" borderId="0" xfId="0" applyNumberFormat="1"/>
  </cellXfs>
  <cellStyles count="4">
    <cellStyle name="Hyperlink" xfId="2" builtinId="8"/>
    <cellStyle name="Normal" xfId="0" builtinId="0"/>
    <cellStyle name="Normal 17" xfId="1"/>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[data snapshot - 9.xlsx]Monthly Graph!PivotTable1</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chemeClr val="accent5">
                <a:lumMod val="50000"/>
              </a:schemeClr>
            </a:solidFill>
            <a:round/>
          </a:ln>
          <a:effectLst/>
        </c:spPr>
        <c:marker>
          <c:symbol val="none"/>
        </c:marker>
      </c:pivotFmt>
      <c:pivotFmt>
        <c:idx val="3"/>
        <c:spPr>
          <a:ln w="28575" cap="rnd">
            <a:solidFill>
              <a:schemeClr val="accent4">
                <a:lumMod val="50000"/>
              </a:schemeClr>
            </a:solidFill>
            <a:round/>
          </a:ln>
          <a:effectLst/>
        </c:spPr>
        <c:marker>
          <c:symbol val="none"/>
        </c:marker>
      </c:pivotFmt>
      <c:pivotFmt>
        <c:idx val="4"/>
        <c:spPr>
          <a:ln w="28575" cap="rnd">
            <a:solidFill>
              <a:schemeClr val="accent5">
                <a:lumMod val="60000"/>
                <a:lumOff val="40000"/>
              </a:schemeClr>
            </a:solidFill>
            <a:round/>
          </a:ln>
          <a:effectLst/>
        </c:spPr>
        <c:marker>
          <c:symbol val="none"/>
        </c:marker>
      </c:pivotFmt>
      <c:pivotFmt>
        <c:idx val="5"/>
        <c:spPr>
          <a:ln w="28575" cap="rnd">
            <a:solidFill>
              <a:schemeClr val="accent4">
                <a:lumMod val="60000"/>
                <a:lumOff val="40000"/>
              </a:schemeClr>
            </a:solidFill>
            <a:round/>
          </a:ln>
          <a:effectLst/>
        </c:spPr>
        <c:marker>
          <c:symbol val="none"/>
        </c:marker>
      </c:pivotFmt>
    </c:pivotFmts>
    <c:plotArea>
      <c:layout>
        <c:manualLayout>
          <c:layoutTarget val="inner"/>
          <c:xMode val="edge"/>
          <c:yMode val="edge"/>
          <c:x val="9.0260201470936385E-2"/>
          <c:y val="3.8596491228070177E-2"/>
          <c:w val="0.77365908795833116"/>
          <c:h val="0.84491835888934941"/>
        </c:manualLayout>
      </c:layout>
      <c:lineChart>
        <c:grouping val="standard"/>
        <c:varyColors val="0"/>
        <c:ser>
          <c:idx val="1"/>
          <c:order val="1"/>
          <c:tx>
            <c:strRef>
              <c:f>'Monthly Graph'!$H$2:$H$4</c:f>
              <c:strCache>
                <c:ptCount val="1"/>
                <c:pt idx="0">
                  <c:v>2019 - Mean Weight (tonnes)</c:v>
                </c:pt>
              </c:strCache>
            </c:strRef>
          </c:tx>
          <c:spPr>
            <a:ln w="28575" cap="rnd">
              <a:solidFill>
                <a:schemeClr val="accent4">
                  <a:lumMod val="60000"/>
                  <a:lumOff val="40000"/>
                </a:schemeClr>
              </a:solidFill>
              <a:round/>
            </a:ln>
            <a:effectLst/>
          </c:spPr>
          <c:marker>
            <c:symbol val="none"/>
          </c:marker>
          <c:cat>
            <c:strRef>
              <c:f>'Monthly Graph'!$F$5:$F$17</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'Monthly Graph'!$H$5:$H$17</c:f>
              <c:numCache>
                <c:formatCode>General</c:formatCode>
                <c:ptCount val="12"/>
                <c:pt idx="0">
                  <c:v>89.775301280846037</c:v>
                </c:pt>
                <c:pt idx="1">
                  <c:v>87.526703946746395</c:v>
                </c:pt>
                <c:pt idx="2">
                  <c:v>88.165507631198068</c:v>
                </c:pt>
                <c:pt idx="3">
                  <c:v>87.353061140206364</c:v>
                </c:pt>
                <c:pt idx="4">
                  <c:v>86.39601355647163</c:v>
                </c:pt>
                <c:pt idx="5">
                  <c:v>86.564071129287868</c:v>
                </c:pt>
                <c:pt idx="6">
                  <c:v>87.042563454075875</c:v>
                </c:pt>
                <c:pt idx="7">
                  <c:v>88.067239767044327</c:v>
                </c:pt>
                <c:pt idx="8">
                  <c:v>86.839062037632957</c:v>
                </c:pt>
                <c:pt idx="9">
                  <c:v>87.747817289784706</c:v>
                </c:pt>
                <c:pt idx="10">
                  <c:v>89.017222390118746</c:v>
                </c:pt>
                <c:pt idx="11">
                  <c:v>91.104823850315896</c:v>
                </c:pt>
              </c:numCache>
            </c:numRef>
          </c:val>
          <c:smooth val="0"/>
          <c:extLst>
            <c:ext xmlns:c16="http://schemas.microsoft.com/office/drawing/2014/chart" uri="{C3380CC4-5D6E-409C-BE32-E72D297353CC}">
              <c16:uniqueId val="{00000002-816D-3C43-A7DD-3630C97DF39D}"/>
            </c:ext>
          </c:extLst>
        </c:ser>
        <c:ser>
          <c:idx val="3"/>
          <c:order val="3"/>
          <c:tx>
            <c:strRef>
              <c:f>'Monthly Graph'!$J$2:$J$4</c:f>
              <c:strCache>
                <c:ptCount val="1"/>
                <c:pt idx="0">
                  <c:v>2020 - Mean Weight (tonnes)</c:v>
                </c:pt>
              </c:strCache>
            </c:strRef>
          </c:tx>
          <c:spPr>
            <a:ln w="28575" cap="rnd">
              <a:solidFill>
                <a:schemeClr val="accent4">
                  <a:lumMod val="50000"/>
                </a:schemeClr>
              </a:solidFill>
              <a:round/>
            </a:ln>
            <a:effectLst/>
          </c:spPr>
          <c:marker>
            <c:symbol val="none"/>
          </c:marker>
          <c:cat>
            <c:strRef>
              <c:f>'Monthly Graph'!$F$5:$F$17</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'Monthly Graph'!$J$5:$J$17</c:f>
              <c:numCache>
                <c:formatCode>General</c:formatCode>
                <c:ptCount val="12"/>
                <c:pt idx="0">
                  <c:v>90.492605314280922</c:v>
                </c:pt>
                <c:pt idx="1">
                  <c:v>88.245964866079248</c:v>
                </c:pt>
                <c:pt idx="2">
                  <c:v>92.860495030010739</c:v>
                </c:pt>
                <c:pt idx="3">
                  <c:v>111.53317467158892</c:v>
                </c:pt>
                <c:pt idx="4">
                  <c:v>106.85026691675083</c:v>
                </c:pt>
                <c:pt idx="5">
                  <c:v>84.016904198536281</c:v>
                </c:pt>
                <c:pt idx="6">
                  <c:v>75.046561130177921</c:v>
                </c:pt>
                <c:pt idx="7">
                  <c:v>76.321665186204001</c:v>
                </c:pt>
                <c:pt idx="8">
                  <c:v>77.29664358905687</c:v>
                </c:pt>
                <c:pt idx="9">
                  <c:v>81.800163243479062</c:v>
                </c:pt>
                <c:pt idx="10">
                  <c:v>90.307942923851868</c:v>
                </c:pt>
                <c:pt idx="11">
                  <c:v>93.749825728670018</c:v>
                </c:pt>
              </c:numCache>
            </c:numRef>
          </c:val>
          <c:smooth val="0"/>
          <c:extLst>
            <c:ext xmlns:c16="http://schemas.microsoft.com/office/drawing/2014/chart" uri="{C3380CC4-5D6E-409C-BE32-E72D297353CC}">
              <c16:uniqueId val="{00000004-816D-3C43-A7DD-3630C97DF39D}"/>
            </c:ext>
          </c:extLst>
        </c:ser>
        <c:dLbls>
          <c:showLegendKey val="0"/>
          <c:showVal val="0"/>
          <c:showCatName val="0"/>
          <c:showSerName val="0"/>
          <c:showPercent val="0"/>
          <c:showBubbleSize val="0"/>
        </c:dLbls>
        <c:marker val="1"/>
        <c:smooth val="0"/>
        <c:axId val="667257375"/>
        <c:axId val="667222831"/>
      </c:lineChart>
      <c:lineChart>
        <c:grouping val="standard"/>
        <c:varyColors val="0"/>
        <c:ser>
          <c:idx val="0"/>
          <c:order val="0"/>
          <c:tx>
            <c:strRef>
              <c:f>'Monthly Graph'!$G$2:$G$4</c:f>
              <c:strCache>
                <c:ptCount val="1"/>
                <c:pt idx="0">
                  <c:v>2019 - Mean Distance (km)</c:v>
                </c:pt>
              </c:strCache>
            </c:strRef>
          </c:tx>
          <c:spPr>
            <a:ln w="28575" cap="rnd">
              <a:solidFill>
                <a:schemeClr val="accent5">
                  <a:lumMod val="60000"/>
                  <a:lumOff val="40000"/>
                </a:schemeClr>
              </a:solidFill>
              <a:round/>
            </a:ln>
            <a:effectLst/>
          </c:spPr>
          <c:marker>
            <c:symbol val="none"/>
          </c:marker>
          <c:cat>
            <c:strRef>
              <c:f>'Monthly Graph'!$F$5:$F$17</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'Monthly Graph'!$G$5:$G$17</c:f>
              <c:numCache>
                <c:formatCode>General</c:formatCode>
                <c:ptCount val="12"/>
                <c:pt idx="0">
                  <c:v>1028.2782742962816</c:v>
                </c:pt>
                <c:pt idx="1">
                  <c:v>1006.6395872242875</c:v>
                </c:pt>
                <c:pt idx="2">
                  <c:v>1019.3148681764255</c:v>
                </c:pt>
                <c:pt idx="3">
                  <c:v>1050.9127097871656</c:v>
                </c:pt>
                <c:pt idx="4">
                  <c:v>1058.0142671096619</c:v>
                </c:pt>
                <c:pt idx="5">
                  <c:v>1083.1797873592682</c:v>
                </c:pt>
                <c:pt idx="6">
                  <c:v>1108.9002279521467</c:v>
                </c:pt>
                <c:pt idx="7">
                  <c:v>1115.1241336166106</c:v>
                </c:pt>
                <c:pt idx="8">
                  <c:v>1082.0907570050285</c:v>
                </c:pt>
                <c:pt idx="9">
                  <c:v>1068.1764358713765</c:v>
                </c:pt>
                <c:pt idx="10">
                  <c:v>1023.3013184865034</c:v>
                </c:pt>
                <c:pt idx="11">
                  <c:v>1048.4458302191731</c:v>
                </c:pt>
              </c:numCache>
            </c:numRef>
          </c:val>
          <c:smooth val="0"/>
          <c:extLst>
            <c:ext xmlns:c16="http://schemas.microsoft.com/office/drawing/2014/chart" uri="{C3380CC4-5D6E-409C-BE32-E72D297353CC}">
              <c16:uniqueId val="{00000001-816D-3C43-A7DD-3630C97DF39D}"/>
            </c:ext>
          </c:extLst>
        </c:ser>
        <c:ser>
          <c:idx val="2"/>
          <c:order val="2"/>
          <c:tx>
            <c:strRef>
              <c:f>'Monthly Graph'!$I$2:$I$4</c:f>
              <c:strCache>
                <c:ptCount val="1"/>
                <c:pt idx="0">
                  <c:v>2020 - Mean Distance (km)</c:v>
                </c:pt>
              </c:strCache>
            </c:strRef>
          </c:tx>
          <c:spPr>
            <a:ln w="28575" cap="rnd">
              <a:solidFill>
                <a:schemeClr val="accent5">
                  <a:lumMod val="50000"/>
                </a:schemeClr>
              </a:solidFill>
              <a:round/>
            </a:ln>
            <a:effectLst/>
          </c:spPr>
          <c:marker>
            <c:symbol val="none"/>
          </c:marker>
          <c:cat>
            <c:strRef>
              <c:f>'Monthly Graph'!$F$5:$F$17</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'Monthly Graph'!$I$5:$I$17</c:f>
              <c:numCache>
                <c:formatCode>General</c:formatCode>
                <c:ptCount val="12"/>
                <c:pt idx="0">
                  <c:v>1021.3075286722043</c:v>
                </c:pt>
                <c:pt idx="1">
                  <c:v>1016.982940731701</c:v>
                </c:pt>
                <c:pt idx="2">
                  <c:v>1039.1346657004772</c:v>
                </c:pt>
                <c:pt idx="3">
                  <c:v>899.96786162697003</c:v>
                </c:pt>
                <c:pt idx="4">
                  <c:v>903.74708555763959</c:v>
                </c:pt>
                <c:pt idx="5">
                  <c:v>830.56320273666097</c:v>
                </c:pt>
                <c:pt idx="6">
                  <c:v>946.79044463163166</c:v>
                </c:pt>
                <c:pt idx="7">
                  <c:v>1005.3320553597524</c:v>
                </c:pt>
                <c:pt idx="8">
                  <c:v>966.71725675194068</c:v>
                </c:pt>
                <c:pt idx="9">
                  <c:v>961.05074386019226</c:v>
                </c:pt>
                <c:pt idx="10">
                  <c:v>925.68205866954565</c:v>
                </c:pt>
                <c:pt idx="11">
                  <c:v>986.04612952581692</c:v>
                </c:pt>
              </c:numCache>
            </c:numRef>
          </c:val>
          <c:smooth val="0"/>
          <c:extLst>
            <c:ext xmlns:c16="http://schemas.microsoft.com/office/drawing/2014/chart" uri="{C3380CC4-5D6E-409C-BE32-E72D297353CC}">
              <c16:uniqueId val="{00000003-816D-3C43-A7DD-3630C97DF39D}"/>
            </c:ext>
          </c:extLst>
        </c:ser>
        <c:dLbls>
          <c:showLegendKey val="0"/>
          <c:showVal val="0"/>
          <c:showCatName val="0"/>
          <c:showSerName val="0"/>
          <c:showPercent val="0"/>
          <c:showBubbleSize val="0"/>
        </c:dLbls>
        <c:marker val="1"/>
        <c:smooth val="0"/>
        <c:axId val="695898223"/>
        <c:axId val="695909647"/>
      </c:lineChart>
      <c:catAx>
        <c:axId val="66725737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MonthAxis Title</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7222831"/>
        <c:crosses val="autoZero"/>
        <c:auto val="1"/>
        <c:lblAlgn val="ctr"/>
        <c:lblOffset val="100"/>
        <c:noMultiLvlLbl val="0"/>
      </c:catAx>
      <c:valAx>
        <c:axId val="667222831"/>
        <c:scaling>
          <c:orientation val="minMax"/>
          <c:max val="1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Mean Maximum Take-Off Weight (MTOW, tonnes)</a:t>
                </a:r>
              </a:p>
            </c:rich>
          </c:tx>
          <c:layout>
            <c:manualLayout>
              <c:xMode val="edge"/>
              <c:yMode val="edge"/>
              <c:x val="5.4218440929607366E-3"/>
              <c:y val="0.110134548970852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solidFill>
              <a:schemeClr val="accent4">
                <a:lumMod val="50000"/>
              </a:schemeClr>
            </a:solidFill>
          </a:ln>
          <a:effectLst/>
        </c:spPr>
        <c:txPr>
          <a:bodyPr rot="-60000000" spcFirstLastPara="1" vertOverflow="ellipsis" vert="horz" wrap="square" anchor="ctr" anchorCtr="1"/>
          <a:lstStyle/>
          <a:p>
            <a:pPr>
              <a:defRPr sz="900" b="0" i="0" u="none" strike="noStrike" kern="1200" baseline="0">
                <a:solidFill>
                  <a:schemeClr val="accent4">
                    <a:lumMod val="50000"/>
                  </a:schemeClr>
                </a:solidFill>
                <a:latin typeface="+mn-lt"/>
                <a:ea typeface="+mn-ea"/>
                <a:cs typeface="+mn-cs"/>
              </a:defRPr>
            </a:pPr>
            <a:endParaRPr lang="en-US"/>
          </a:p>
        </c:txPr>
        <c:crossAx val="667257375"/>
        <c:crosses val="autoZero"/>
        <c:crossBetween val="between"/>
      </c:valAx>
      <c:valAx>
        <c:axId val="695909647"/>
        <c:scaling>
          <c:orientation val="minMax"/>
          <c:max val="18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Mean Distance Flown (km)</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solidFill>
              <a:schemeClr val="accent5">
                <a:lumMod val="50000"/>
              </a:schemeClr>
            </a:solidFill>
          </a:ln>
          <a:effectLst/>
        </c:spPr>
        <c:txPr>
          <a:bodyPr rot="-60000000" spcFirstLastPara="1" vertOverflow="ellipsis" vert="horz" wrap="square" anchor="ctr" anchorCtr="1"/>
          <a:lstStyle/>
          <a:p>
            <a:pPr>
              <a:defRPr sz="900" b="0" i="0" u="none" strike="noStrike" kern="1200" baseline="0">
                <a:solidFill>
                  <a:schemeClr val="accent5">
                    <a:lumMod val="50000"/>
                  </a:schemeClr>
                </a:solidFill>
                <a:latin typeface="+mn-lt"/>
                <a:ea typeface="+mn-ea"/>
                <a:cs typeface="+mn-cs"/>
              </a:defRPr>
            </a:pPr>
            <a:endParaRPr lang="en-US"/>
          </a:p>
        </c:txPr>
        <c:crossAx val="695898223"/>
        <c:crosses val="max"/>
        <c:crossBetween val="between"/>
      </c:valAx>
      <c:catAx>
        <c:axId val="695898223"/>
        <c:scaling>
          <c:orientation val="minMax"/>
        </c:scaling>
        <c:delete val="1"/>
        <c:axPos val="b"/>
        <c:numFmt formatCode="General" sourceLinked="1"/>
        <c:majorTickMark val="out"/>
        <c:minorTickMark val="none"/>
        <c:tickLblPos val="nextTo"/>
        <c:crossAx val="695909647"/>
        <c:crosses val="autoZero"/>
        <c:auto val="1"/>
        <c:lblAlgn val="ctr"/>
        <c:lblOffset val="100"/>
        <c:noMultiLvlLbl val="0"/>
      </c:catAx>
      <c:spPr>
        <a:noFill/>
        <a:ln>
          <a:noFill/>
        </a:ln>
        <a:effectLst/>
      </c:spPr>
    </c:plotArea>
    <c:legend>
      <c:legendPos val="r"/>
      <c:layout>
        <c:manualLayout>
          <c:xMode val="edge"/>
          <c:yMode val="edge"/>
          <c:x val="0.1322254213858573"/>
          <c:y val="0.62587622599806603"/>
          <c:w val="0.26975843344509193"/>
          <c:h val="0.2394753418980522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158750</xdr:colOff>
      <xdr:row>1</xdr:row>
      <xdr:rowOff>31751</xdr:rowOff>
    </xdr:from>
    <xdr:to>
      <xdr:col>14</xdr:col>
      <xdr:colOff>474837</xdr:colOff>
      <xdr:row>28</xdr:row>
      <xdr:rowOff>38100</xdr:rowOff>
    </xdr:to>
    <xdr:pic>
      <xdr:nvPicPr>
        <xdr:cNvPr id="2" name="Picture 1"/>
        <xdr:cNvPicPr>
          <a:picLocks noChangeAspect="1"/>
        </xdr:cNvPicPr>
      </xdr:nvPicPr>
      <xdr:blipFill>
        <a:blip xmlns:r="http://schemas.openxmlformats.org/officeDocument/2006/relationships" r:embed="rId1"/>
        <a:stretch>
          <a:fillRect/>
        </a:stretch>
      </xdr:blipFill>
      <xdr:spPr>
        <a:xfrm>
          <a:off x="158750" y="215901"/>
          <a:ext cx="8850487" cy="49783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438150</xdr:colOff>
      <xdr:row>18</xdr:row>
      <xdr:rowOff>0</xdr:rowOff>
    </xdr:from>
    <xdr:to>
      <xdr:col>10</xdr:col>
      <xdr:colOff>542925</xdr:colOff>
      <xdr:row>37</xdr:row>
      <xdr:rowOff>0</xdr:rowOff>
    </xdr:to>
    <xdr:graphicFrame macro="">
      <xdr:nvGraphicFramePr>
        <xdr:cNvPr id="3" name="Chart 2">
          <a:extLst>
            <a:ext uri="{FF2B5EF4-FFF2-40B4-BE49-F238E27FC236}">
              <a16:creationId xmlns:a16="http://schemas.microsoft.com/office/drawing/2014/main" id="{3CABEDD0-2B8A-4D48-9EAE-BA080AAAB8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0.71096</cdr:x>
      <cdr:y>0.93333</cdr:y>
    </cdr:from>
    <cdr:to>
      <cdr:x>1</cdr:x>
      <cdr:y>1</cdr:y>
    </cdr:to>
    <cdr:sp macro="" textlink="">
      <cdr:nvSpPr>
        <cdr:cNvPr id="2" name="TextBox 1">
          <a:extLst xmlns:a="http://schemas.openxmlformats.org/drawingml/2006/main">
            <a:ext uri="{FF2B5EF4-FFF2-40B4-BE49-F238E27FC236}">
              <a16:creationId xmlns:a16="http://schemas.microsoft.com/office/drawing/2014/main" id="{1D7B6E4B-F8ED-8A4D-A019-CE7E9CBE6424}"/>
            </a:ext>
          </a:extLst>
        </cdr:cNvPr>
        <cdr:cNvSpPr txBox="1"/>
      </cdr:nvSpPr>
      <cdr:spPr>
        <a:xfrm xmlns:a="http://schemas.openxmlformats.org/drawingml/2006/main">
          <a:off x="4654550" y="3378200"/>
          <a:ext cx="1892300" cy="2413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r"/>
          <a:r>
            <a:rPr lang="en-GB" sz="800"/>
            <a:t>Source: EUROCONTROL</a:t>
          </a:r>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David Marsh" refreshedDate="44305.480303935183" createdVersion="7" refreshedVersion="7" minRefreshableVersion="3" recordCount="24">
  <cacheSource type="worksheet">
    <worksheetSource ref="A1:D25" sheet="Monthly Graph"/>
  </cacheSource>
  <cacheFields count="4">
    <cacheField name="Year" numFmtId="0">
      <sharedItems count="2">
        <s v="2019"/>
        <s v="2020"/>
      </sharedItems>
    </cacheField>
    <cacheField name="Month" numFmtId="0">
      <sharedItems count="12">
        <s v="01"/>
        <s v="02"/>
        <s v="03"/>
        <s v="04"/>
        <s v="05"/>
        <s v="06"/>
        <s v="07"/>
        <s v="08"/>
        <s v="09"/>
        <s v="10"/>
        <s v="11"/>
        <s v="12"/>
      </sharedItems>
    </cacheField>
    <cacheField name="Distance (km)" numFmtId="3">
      <sharedItems containsSemiMixedTypes="0" containsString="0" containsNumber="1" minValue="830.56320273666097" maxValue="1115.1241336166106"/>
    </cacheField>
    <cacheField name="Weight (tonnes)" numFmtId="3">
      <sharedItems containsSemiMixedTypes="0" containsString="0" containsNumber="1" minValue="75.046561130177921" maxValue="111.53317467158892" count="24">
        <n v="89.775301280846037"/>
        <n v="87.526703946746395"/>
        <n v="88.165507631198068"/>
        <n v="87.353061140206364"/>
        <n v="86.39601355647163"/>
        <n v="86.564071129287868"/>
        <n v="87.042563454075875"/>
        <n v="88.067239767044327"/>
        <n v="86.839062037632957"/>
        <n v="87.747817289784706"/>
        <n v="89.017222390118746"/>
        <n v="91.104823850315896"/>
        <n v="90.492605314280922"/>
        <n v="88.245964866079248"/>
        <n v="92.860495030010739"/>
        <n v="111.53317467158892"/>
        <n v="106.85026691675083"/>
        <n v="84.016904198536281"/>
        <n v="75.046561130177921"/>
        <n v="76.321665186204001"/>
        <n v="77.29664358905687"/>
        <n v="81.800163243479062"/>
        <n v="90.307942923851868"/>
        <n v="93.749825728670018"/>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
  <r>
    <x v="0"/>
    <x v="0"/>
    <n v="1028.2782742962816"/>
    <x v="0"/>
  </r>
  <r>
    <x v="0"/>
    <x v="1"/>
    <n v="1006.6395872242875"/>
    <x v="1"/>
  </r>
  <r>
    <x v="0"/>
    <x v="2"/>
    <n v="1019.3148681764255"/>
    <x v="2"/>
  </r>
  <r>
    <x v="0"/>
    <x v="3"/>
    <n v="1050.9127097871656"/>
    <x v="3"/>
  </r>
  <r>
    <x v="0"/>
    <x v="4"/>
    <n v="1058.0142671096619"/>
    <x v="4"/>
  </r>
  <r>
    <x v="0"/>
    <x v="5"/>
    <n v="1083.1797873592682"/>
    <x v="5"/>
  </r>
  <r>
    <x v="0"/>
    <x v="6"/>
    <n v="1108.9002279521467"/>
    <x v="6"/>
  </r>
  <r>
    <x v="0"/>
    <x v="7"/>
    <n v="1115.1241336166106"/>
    <x v="7"/>
  </r>
  <r>
    <x v="0"/>
    <x v="8"/>
    <n v="1082.0907570050285"/>
    <x v="8"/>
  </r>
  <r>
    <x v="0"/>
    <x v="9"/>
    <n v="1068.1764358713765"/>
    <x v="9"/>
  </r>
  <r>
    <x v="0"/>
    <x v="10"/>
    <n v="1023.3013184865034"/>
    <x v="10"/>
  </r>
  <r>
    <x v="0"/>
    <x v="11"/>
    <n v="1048.4458302191731"/>
    <x v="11"/>
  </r>
  <r>
    <x v="1"/>
    <x v="0"/>
    <n v="1021.3075286722043"/>
    <x v="12"/>
  </r>
  <r>
    <x v="1"/>
    <x v="1"/>
    <n v="1016.982940731701"/>
    <x v="13"/>
  </r>
  <r>
    <x v="1"/>
    <x v="2"/>
    <n v="1039.1346657004772"/>
    <x v="14"/>
  </r>
  <r>
    <x v="1"/>
    <x v="3"/>
    <n v="899.96786162697003"/>
    <x v="15"/>
  </r>
  <r>
    <x v="1"/>
    <x v="4"/>
    <n v="903.74708555763959"/>
    <x v="16"/>
  </r>
  <r>
    <x v="1"/>
    <x v="5"/>
    <n v="830.56320273666097"/>
    <x v="17"/>
  </r>
  <r>
    <x v="1"/>
    <x v="6"/>
    <n v="946.79044463163166"/>
    <x v="18"/>
  </r>
  <r>
    <x v="1"/>
    <x v="7"/>
    <n v="1005.3320553597524"/>
    <x v="19"/>
  </r>
  <r>
    <x v="1"/>
    <x v="8"/>
    <n v="966.71725675194068"/>
    <x v="20"/>
  </r>
  <r>
    <x v="1"/>
    <x v="9"/>
    <n v="961.05074386019226"/>
    <x v="21"/>
  </r>
  <r>
    <x v="1"/>
    <x v="10"/>
    <n v="925.68205866954565"/>
    <x v="22"/>
  </r>
  <r>
    <x v="1"/>
    <x v="11"/>
    <n v="986.04612952581692"/>
    <x v="2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chartFormat="1">
  <location ref="F2:L17" firstHeaderRow="1" firstDataRow="3" firstDataCol="1"/>
  <pivotFields count="4">
    <pivotField axis="axisCol" showAll="0">
      <items count="3">
        <item x="0"/>
        <item x="1"/>
        <item t="default"/>
      </items>
    </pivotField>
    <pivotField axis="axisRow" showAll="0">
      <items count="13">
        <item x="0"/>
        <item x="1"/>
        <item x="2"/>
        <item x="3"/>
        <item x="4"/>
        <item x="5"/>
        <item x="6"/>
        <item x="7"/>
        <item x="8"/>
        <item x="9"/>
        <item x="10"/>
        <item x="11"/>
        <item t="default"/>
      </items>
    </pivotField>
    <pivotField dataField="1" numFmtId="3" showAll="0"/>
    <pivotField dataField="1" numFmtId="3" showAll="0">
      <items count="25">
        <item x="18"/>
        <item x="19"/>
        <item x="20"/>
        <item x="21"/>
        <item x="17"/>
        <item x="4"/>
        <item x="5"/>
        <item x="8"/>
        <item x="6"/>
        <item x="3"/>
        <item x="1"/>
        <item x="9"/>
        <item x="7"/>
        <item x="2"/>
        <item x="13"/>
        <item x="10"/>
        <item x="0"/>
        <item x="22"/>
        <item x="12"/>
        <item x="11"/>
        <item x="14"/>
        <item x="23"/>
        <item x="16"/>
        <item x="15"/>
        <item t="default"/>
      </items>
    </pivotField>
  </pivotFields>
  <rowFields count="1">
    <field x="1"/>
  </rowFields>
  <rowItems count="13">
    <i>
      <x/>
    </i>
    <i>
      <x v="1"/>
    </i>
    <i>
      <x v="2"/>
    </i>
    <i>
      <x v="3"/>
    </i>
    <i>
      <x v="4"/>
    </i>
    <i>
      <x v="5"/>
    </i>
    <i>
      <x v="6"/>
    </i>
    <i>
      <x v="7"/>
    </i>
    <i>
      <x v="8"/>
    </i>
    <i>
      <x v="9"/>
    </i>
    <i>
      <x v="10"/>
    </i>
    <i>
      <x v="11"/>
    </i>
    <i t="grand">
      <x/>
    </i>
  </rowItems>
  <colFields count="2">
    <field x="0"/>
    <field x="-2"/>
  </colFields>
  <colItems count="6">
    <i>
      <x/>
      <x/>
    </i>
    <i r="1" i="1">
      <x v="1"/>
    </i>
    <i>
      <x v="1"/>
      <x/>
    </i>
    <i r="1" i="1">
      <x v="1"/>
    </i>
    <i t="grand">
      <x/>
    </i>
    <i t="grand" i="1">
      <x/>
    </i>
  </colItems>
  <dataFields count="2">
    <dataField name="Mean Distance (km)" fld="2" baseField="0" baseItem="0"/>
    <dataField name="Mean Weight (tonnes)"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abSelected="1" workbookViewId="0">
      <selection activeCell="B29" sqref="B29"/>
    </sheetView>
  </sheetViews>
  <sheetFormatPr defaultColWidth="8.85546875" defaultRowHeight="15" x14ac:dyDescent="0.25"/>
  <cols>
    <col min="1" max="1" width="19.28515625" customWidth="1"/>
    <col min="2" max="2" width="115.140625" bestFit="1" customWidth="1"/>
  </cols>
  <sheetData>
    <row r="1" spans="1:2" x14ac:dyDescent="0.25">
      <c r="A1" s="6" t="s">
        <v>1</v>
      </c>
    </row>
    <row r="2" spans="1:2" x14ac:dyDescent="0.25">
      <c r="A2" s="7"/>
    </row>
    <row r="4" spans="1:2" x14ac:dyDescent="0.25">
      <c r="A4" s="6" t="s">
        <v>2</v>
      </c>
      <c r="B4" s="8"/>
    </row>
    <row r="5" spans="1:2" x14ac:dyDescent="0.25">
      <c r="A5" s="9" t="s">
        <v>3</v>
      </c>
    </row>
    <row r="6" spans="1:2" x14ac:dyDescent="0.25">
      <c r="A6" s="9" t="s">
        <v>4</v>
      </c>
    </row>
    <row r="7" spans="1:2" x14ac:dyDescent="0.25">
      <c r="A7" s="9"/>
    </row>
    <row r="8" spans="1:2" x14ac:dyDescent="0.25">
      <c r="A8" s="9" t="s">
        <v>52</v>
      </c>
    </row>
    <row r="9" spans="1:2" x14ac:dyDescent="0.25">
      <c r="A9" s="9" t="s">
        <v>53</v>
      </c>
    </row>
    <row r="10" spans="1:2" x14ac:dyDescent="0.25">
      <c r="A10" s="10" t="s">
        <v>0</v>
      </c>
      <c r="B10" t="s">
        <v>16</v>
      </c>
    </row>
    <row r="11" spans="1:2" x14ac:dyDescent="0.25">
      <c r="A11" s="10" t="s">
        <v>13</v>
      </c>
      <c r="B11" t="s">
        <v>17</v>
      </c>
    </row>
    <row r="12" spans="1:2" x14ac:dyDescent="0.25">
      <c r="A12" s="10" t="s">
        <v>14</v>
      </c>
      <c r="B12" t="s">
        <v>18</v>
      </c>
    </row>
    <row r="13" spans="1:2" x14ac:dyDescent="0.25">
      <c r="A13" s="10" t="s">
        <v>48</v>
      </c>
      <c r="B13" t="s">
        <v>54</v>
      </c>
    </row>
    <row r="14" spans="1:2" x14ac:dyDescent="0.25">
      <c r="A14" s="11"/>
    </row>
    <row r="15" spans="1:2" x14ac:dyDescent="0.25">
      <c r="B15" s="12" t="s">
        <v>5</v>
      </c>
    </row>
    <row r="16" spans="1:2" x14ac:dyDescent="0.25">
      <c r="B16" s="12" t="s">
        <v>6</v>
      </c>
    </row>
    <row r="17" spans="1:2" x14ac:dyDescent="0.25">
      <c r="B17" s="12" t="s">
        <v>7</v>
      </c>
    </row>
    <row r="18" spans="1:2" x14ac:dyDescent="0.25">
      <c r="B18" s="12" t="s">
        <v>8</v>
      </c>
    </row>
    <row r="19" spans="1:2" x14ac:dyDescent="0.25">
      <c r="B19" s="12" t="s">
        <v>9</v>
      </c>
    </row>
    <row r="20" spans="1:2" ht="25.5" x14ac:dyDescent="0.25">
      <c r="B20" s="12" t="s">
        <v>10</v>
      </c>
    </row>
    <row r="21" spans="1:2" x14ac:dyDescent="0.25">
      <c r="B21" s="12" t="s">
        <v>11</v>
      </c>
    </row>
    <row r="22" spans="1:2" x14ac:dyDescent="0.25">
      <c r="A22" s="13"/>
    </row>
    <row r="23" spans="1:2" x14ac:dyDescent="0.25">
      <c r="A23" s="13"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R21" sqref="R21"/>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H19" sqref="H19"/>
    </sheetView>
  </sheetViews>
  <sheetFormatPr defaultColWidth="11.42578125" defaultRowHeight="15" x14ac:dyDescent="0.25"/>
  <cols>
    <col min="1" max="1" width="31.28515625" customWidth="1"/>
    <col min="4" max="4" width="13.28515625" customWidth="1"/>
    <col min="5" max="5" width="15.140625" customWidth="1"/>
  </cols>
  <sheetData>
    <row r="1" spans="1:5" x14ac:dyDescent="0.25">
      <c r="A1" s="21" t="s">
        <v>44</v>
      </c>
    </row>
    <row r="2" spans="1:5" x14ac:dyDescent="0.25">
      <c r="B2" s="21">
        <v>2019</v>
      </c>
      <c r="C2" s="21">
        <v>2020</v>
      </c>
      <c r="D2" s="10" t="s">
        <v>49</v>
      </c>
      <c r="E2" s="10" t="s">
        <v>50</v>
      </c>
    </row>
    <row r="3" spans="1:5" x14ac:dyDescent="0.25">
      <c r="A3" t="s">
        <v>46</v>
      </c>
      <c r="B3" s="18">
        <f>MIN('Monthly Data'!C$2:C$13)</f>
        <v>86.39601355647163</v>
      </c>
      <c r="C3" s="18">
        <f>MIN('Monthly Data'!C$14:C$25)</f>
        <v>75.046561130177921</v>
      </c>
      <c r="E3" s="2">
        <f>C3-B3</f>
        <v>-11.349452426293709</v>
      </c>
    </row>
    <row r="4" spans="1:5" x14ac:dyDescent="0.25">
      <c r="A4" t="s">
        <v>45</v>
      </c>
      <c r="B4" s="18">
        <f>SUMPRODUCT('Monthly Data'!C2:C13,'Monthly Data'!D2:D13)/SUM('Monthly Data'!D2:D13)</f>
        <v>87.853012154838112</v>
      </c>
      <c r="C4" s="18">
        <f>SUMPRODUCT('Monthly Data'!C14:C25,'Monthly Data'!D14:D25)/SUM('Monthly Data'!D14:D25)</f>
        <v>86.355791716683768</v>
      </c>
      <c r="D4" s="22">
        <f>C4/B4-1</f>
        <v>-1.704233470692551E-2</v>
      </c>
    </row>
    <row r="5" spans="1:5" x14ac:dyDescent="0.25">
      <c r="A5" t="s">
        <v>47</v>
      </c>
      <c r="B5" s="18">
        <f>MAX('Monthly Data'!C$2:C$13)</f>
        <v>91.104823850315896</v>
      </c>
      <c r="C5" s="18">
        <f>MAX('Monthly Data'!C$14:C$25)</f>
        <v>111.53317467158892</v>
      </c>
      <c r="E5" s="2">
        <f>C5-B5</f>
        <v>20.428350821273028</v>
      </c>
    </row>
    <row r="8" spans="1:5" x14ac:dyDescent="0.25">
      <c r="A8" s="21" t="s">
        <v>51</v>
      </c>
    </row>
    <row r="9" spans="1:5" x14ac:dyDescent="0.25">
      <c r="B9" s="21">
        <v>2019</v>
      </c>
      <c r="C9" s="21">
        <v>2020</v>
      </c>
      <c r="D9" s="10" t="s">
        <v>49</v>
      </c>
    </row>
    <row r="10" spans="1:5" x14ac:dyDescent="0.25">
      <c r="A10" t="s">
        <v>46</v>
      </c>
      <c r="B10" s="2">
        <f>MIN('Monthly Data'!B$2:B$13)</f>
        <v>1006.6395872242875</v>
      </c>
      <c r="C10" s="2">
        <f>MIN('Monthly Data'!B$14:B$25)</f>
        <v>830.56320273666097</v>
      </c>
      <c r="D10" s="22">
        <f>C10/B10-1</f>
        <v>-0.17491502094919631</v>
      </c>
    </row>
    <row r="11" spans="1:5" x14ac:dyDescent="0.25">
      <c r="A11" t="s">
        <v>45</v>
      </c>
      <c r="B11" s="23">
        <f>SUMPRODUCT('Monthly Data'!B2:B13,'Monthly Data'!D2:D13)/SUM('Monthly Data'!D2:D13)</f>
        <v>1061.8722915701094</v>
      </c>
      <c r="C11" s="2">
        <f>SUMPRODUCT('Monthly Data'!B14:B25,'Monthly Data'!D14:D25)/SUM('Monthly Data'!D14:D25)</f>
        <v>981.30451512808156</v>
      </c>
      <c r="D11" s="22">
        <f>C11/B11-1</f>
        <v>-7.5873320249178366E-2</v>
      </c>
    </row>
    <row r="12" spans="1:5" x14ac:dyDescent="0.25">
      <c r="A12" t="s">
        <v>47</v>
      </c>
      <c r="B12" s="2">
        <f>MAX('Monthly Data'!B$2:B$13)</f>
        <v>1115.1241336166106</v>
      </c>
      <c r="C12" s="2">
        <f>MAX('Monthly Data'!B$14:B$25)</f>
        <v>1039.1346657004772</v>
      </c>
      <c r="D12" s="22">
        <f>C12/B12-1</f>
        <v>-6.8144402605368803E-2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B25" sqref="B14:B25"/>
    </sheetView>
  </sheetViews>
  <sheetFormatPr defaultColWidth="8.85546875" defaultRowHeight="15" x14ac:dyDescent="0.25"/>
  <cols>
    <col min="1" max="3" width="12.7109375" customWidth="1"/>
    <col min="4" max="4" width="10.85546875" bestFit="1" customWidth="1"/>
  </cols>
  <sheetData>
    <row r="1" spans="1:5" ht="30" x14ac:dyDescent="0.25">
      <c r="A1" s="5" t="s">
        <v>0</v>
      </c>
      <c r="B1" s="5" t="s">
        <v>13</v>
      </c>
      <c r="C1" s="5" t="s">
        <v>15</v>
      </c>
      <c r="D1" s="19" t="s">
        <v>48</v>
      </c>
    </row>
    <row r="2" spans="1:5" x14ac:dyDescent="0.25">
      <c r="A2" s="14">
        <v>201901</v>
      </c>
      <c r="B2" s="4">
        <v>1028.2782742962816</v>
      </c>
      <c r="C2" s="4">
        <v>89.775301280846037</v>
      </c>
      <c r="D2" s="20">
        <v>776518</v>
      </c>
    </row>
    <row r="3" spans="1:5" x14ac:dyDescent="0.25">
      <c r="A3" s="14">
        <v>201902</v>
      </c>
      <c r="B3" s="4">
        <v>1006.6395872242875</v>
      </c>
      <c r="C3" s="4">
        <v>87.526703946746395</v>
      </c>
      <c r="D3" s="20">
        <v>729791</v>
      </c>
    </row>
    <row r="4" spans="1:5" x14ac:dyDescent="0.25">
      <c r="A4" s="14">
        <v>201903</v>
      </c>
      <c r="B4" s="4">
        <v>1019.3148681764255</v>
      </c>
      <c r="C4" s="4">
        <v>88.165507631198068</v>
      </c>
      <c r="D4" s="20">
        <v>835321</v>
      </c>
    </row>
    <row r="5" spans="1:5" x14ac:dyDescent="0.25">
      <c r="A5" s="14">
        <v>201904</v>
      </c>
      <c r="B5" s="4">
        <v>1050.9127097871656</v>
      </c>
      <c r="C5" s="4">
        <v>87.353061140206364</v>
      </c>
      <c r="D5" s="20">
        <v>895908</v>
      </c>
    </row>
    <row r="6" spans="1:5" x14ac:dyDescent="0.25">
      <c r="A6" s="14">
        <v>201905</v>
      </c>
      <c r="B6" s="4">
        <v>1058.0142671096619</v>
      </c>
      <c r="C6" s="4">
        <v>86.39601355647163</v>
      </c>
      <c r="D6" s="20">
        <v>975180</v>
      </c>
    </row>
    <row r="7" spans="1:5" x14ac:dyDescent="0.25">
      <c r="A7" s="14">
        <v>201906</v>
      </c>
      <c r="B7" s="4">
        <v>1083.1797873592682</v>
      </c>
      <c r="C7" s="4">
        <v>86.564071129287868</v>
      </c>
      <c r="D7" s="20">
        <v>1027931</v>
      </c>
    </row>
    <row r="8" spans="1:5" x14ac:dyDescent="0.25">
      <c r="A8" s="14">
        <v>201907</v>
      </c>
      <c r="B8" s="4">
        <v>1108.9002279521467</v>
      </c>
      <c r="C8" s="4">
        <v>87.042563454075875</v>
      </c>
      <c r="D8" s="20">
        <v>1081806</v>
      </c>
    </row>
    <row r="9" spans="1:5" x14ac:dyDescent="0.25">
      <c r="A9" s="14">
        <v>201908</v>
      </c>
      <c r="B9" s="4">
        <v>1115.1241336166106</v>
      </c>
      <c r="C9" s="4">
        <v>88.067239767044327</v>
      </c>
      <c r="D9" s="20">
        <v>1069388</v>
      </c>
    </row>
    <row r="10" spans="1:5" x14ac:dyDescent="0.25">
      <c r="A10" s="14">
        <v>201909</v>
      </c>
      <c r="B10" s="4">
        <v>1082.0907570050285</v>
      </c>
      <c r="C10" s="4">
        <v>86.839062037632957</v>
      </c>
      <c r="D10" s="20">
        <v>1023943</v>
      </c>
    </row>
    <row r="11" spans="1:5" x14ac:dyDescent="0.25">
      <c r="A11" s="14">
        <v>201910</v>
      </c>
      <c r="B11" s="4">
        <v>1068.1764358713765</v>
      </c>
      <c r="C11" s="4">
        <v>87.747817289784706</v>
      </c>
      <c r="D11" s="20">
        <v>969185</v>
      </c>
    </row>
    <row r="12" spans="1:5" x14ac:dyDescent="0.25">
      <c r="A12" s="14">
        <v>201911</v>
      </c>
      <c r="B12" s="4">
        <v>1023.3013184865034</v>
      </c>
      <c r="C12" s="4">
        <v>89.017222390118746</v>
      </c>
      <c r="D12" s="20">
        <v>790831</v>
      </c>
      <c r="E12" s="1"/>
    </row>
    <row r="13" spans="1:5" x14ac:dyDescent="0.25">
      <c r="A13" s="14">
        <v>201912</v>
      </c>
      <c r="B13" s="4">
        <v>1048.4458302191731</v>
      </c>
      <c r="C13" s="4">
        <v>91.104823850315896</v>
      </c>
      <c r="D13" s="20">
        <v>782715</v>
      </c>
      <c r="E13" s="3"/>
    </row>
    <row r="14" spans="1:5" x14ac:dyDescent="0.25">
      <c r="A14" s="14">
        <v>202001</v>
      </c>
      <c r="B14" s="4">
        <v>1021.3075286722043</v>
      </c>
      <c r="C14" s="4">
        <v>90.492605314280922</v>
      </c>
      <c r="D14" s="20">
        <v>774705</v>
      </c>
    </row>
    <row r="15" spans="1:5" x14ac:dyDescent="0.25">
      <c r="A15" s="14">
        <v>202002</v>
      </c>
      <c r="B15" s="4">
        <v>1016.982940731701</v>
      </c>
      <c r="C15" s="4">
        <v>88.245964866079248</v>
      </c>
      <c r="D15" s="20">
        <v>736667</v>
      </c>
    </row>
    <row r="16" spans="1:5" x14ac:dyDescent="0.25">
      <c r="A16" s="14">
        <v>202003</v>
      </c>
      <c r="B16" s="4">
        <v>1039.1346657004772</v>
      </c>
      <c r="C16" s="4">
        <v>92.860495030010739</v>
      </c>
      <c r="D16" s="20">
        <v>492657</v>
      </c>
    </row>
    <row r="17" spans="1:5" x14ac:dyDescent="0.25">
      <c r="A17" s="14">
        <v>202004</v>
      </c>
      <c r="B17" s="4">
        <v>899.96786162697003</v>
      </c>
      <c r="C17" s="4">
        <v>111.53317467158892</v>
      </c>
      <c r="D17" s="20">
        <v>106726</v>
      </c>
    </row>
    <row r="18" spans="1:5" x14ac:dyDescent="0.25">
      <c r="A18" s="14">
        <v>202005</v>
      </c>
      <c r="B18" s="4">
        <v>903.74708555763959</v>
      </c>
      <c r="C18" s="4">
        <v>106.85026691675083</v>
      </c>
      <c r="D18" s="20">
        <v>138620</v>
      </c>
    </row>
    <row r="19" spans="1:5" x14ac:dyDescent="0.25">
      <c r="A19" s="14">
        <v>202006</v>
      </c>
      <c r="B19" s="4">
        <v>830.56320273666097</v>
      </c>
      <c r="C19" s="4">
        <v>84.016904198536281</v>
      </c>
      <c r="D19" s="20">
        <v>218076</v>
      </c>
    </row>
    <row r="20" spans="1:5" x14ac:dyDescent="0.25">
      <c r="A20" s="14">
        <v>202007</v>
      </c>
      <c r="B20" s="4">
        <v>946.79044463163166</v>
      </c>
      <c r="C20" s="4">
        <v>75.046561130177921</v>
      </c>
      <c r="D20" s="20">
        <v>430941</v>
      </c>
    </row>
    <row r="21" spans="1:5" x14ac:dyDescent="0.25">
      <c r="A21" s="14">
        <v>202008</v>
      </c>
      <c r="B21" s="4">
        <v>1005.3320553597524</v>
      </c>
      <c r="C21" s="4">
        <v>76.321665186204001</v>
      </c>
      <c r="D21" s="20">
        <v>523485</v>
      </c>
    </row>
    <row r="22" spans="1:5" x14ac:dyDescent="0.25">
      <c r="A22" s="14">
        <v>202009</v>
      </c>
      <c r="B22" s="4">
        <v>966.71725675194068</v>
      </c>
      <c r="C22" s="4">
        <v>77.29664358905687</v>
      </c>
      <c r="D22" s="20">
        <v>474197</v>
      </c>
    </row>
    <row r="23" spans="1:5" x14ac:dyDescent="0.25">
      <c r="A23" s="14">
        <v>202010</v>
      </c>
      <c r="B23" s="4">
        <v>961.05074386019226</v>
      </c>
      <c r="C23" s="4">
        <v>81.800163243479062</v>
      </c>
      <c r="D23" s="20">
        <v>426357</v>
      </c>
    </row>
    <row r="24" spans="1:5" x14ac:dyDescent="0.25">
      <c r="A24" s="14">
        <v>202011</v>
      </c>
      <c r="B24" s="4">
        <v>925.68205866954565</v>
      </c>
      <c r="C24" s="4">
        <v>90.307942923851868</v>
      </c>
      <c r="D24" s="20">
        <v>307519</v>
      </c>
      <c r="E24" s="1"/>
    </row>
    <row r="25" spans="1:5" x14ac:dyDescent="0.25">
      <c r="A25" s="14">
        <v>202012</v>
      </c>
      <c r="B25" s="4">
        <v>986.04612952581692</v>
      </c>
      <c r="C25" s="4">
        <v>93.749825728670018</v>
      </c>
      <c r="D25" s="20">
        <v>315026</v>
      </c>
      <c r="E25" s="3"/>
    </row>
  </sheetData>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K28" sqref="K28"/>
    </sheetView>
  </sheetViews>
  <sheetFormatPr defaultColWidth="11.42578125" defaultRowHeight="15" x14ac:dyDescent="0.25"/>
  <cols>
    <col min="4" max="4" width="14" customWidth="1"/>
    <col min="6" max="6" width="12.140625" bestFit="1" customWidth="1"/>
    <col min="7" max="7" width="16.42578125" bestFit="1" customWidth="1"/>
    <col min="8" max="8" width="18.42578125" bestFit="1" customWidth="1"/>
    <col min="9" max="9" width="16.42578125" bestFit="1" customWidth="1"/>
    <col min="10" max="10" width="18.42578125" bestFit="1" customWidth="1"/>
    <col min="11" max="11" width="20.7109375" bestFit="1" customWidth="1"/>
    <col min="12" max="12" width="22.85546875" bestFit="1" customWidth="1"/>
  </cols>
  <sheetData>
    <row r="1" spans="1:12" x14ac:dyDescent="0.25">
      <c r="A1" t="s">
        <v>19</v>
      </c>
      <c r="B1" t="s">
        <v>20</v>
      </c>
      <c r="C1" t="s">
        <v>21</v>
      </c>
      <c r="D1" t="s">
        <v>22</v>
      </c>
    </row>
    <row r="2" spans="1:12" x14ac:dyDescent="0.25">
      <c r="A2" t="str">
        <f>LEFT('Monthly Data'!A2,4)</f>
        <v>2019</v>
      </c>
      <c r="B2" t="str">
        <f>RIGHT('Monthly Data'!A2,2)</f>
        <v>01</v>
      </c>
      <c r="C2" s="2">
        <f>'Monthly Data'!B2</f>
        <v>1028.2782742962816</v>
      </c>
      <c r="D2" s="2">
        <f>'Monthly Data'!C2</f>
        <v>89.775301280846037</v>
      </c>
      <c r="G2" s="15" t="s">
        <v>23</v>
      </c>
    </row>
    <row r="3" spans="1:12" x14ac:dyDescent="0.25">
      <c r="A3" t="str">
        <f>LEFT('Monthly Data'!A3,4)</f>
        <v>2019</v>
      </c>
      <c r="B3" t="str">
        <f>RIGHT('Monthly Data'!A3,2)</f>
        <v>02</v>
      </c>
      <c r="C3" s="2">
        <f>'Monthly Data'!B3</f>
        <v>1006.6395872242875</v>
      </c>
      <c r="D3" s="2">
        <f>'Monthly Data'!C3</f>
        <v>87.526703946746395</v>
      </c>
      <c r="G3" t="s">
        <v>24</v>
      </c>
      <c r="I3" t="s">
        <v>25</v>
      </c>
      <c r="K3" t="s">
        <v>40</v>
      </c>
      <c r="L3" t="s">
        <v>42</v>
      </c>
    </row>
    <row r="4" spans="1:12" x14ac:dyDescent="0.25">
      <c r="A4" t="str">
        <f>LEFT('Monthly Data'!A4,4)</f>
        <v>2019</v>
      </c>
      <c r="B4" t="str">
        <f>RIGHT('Monthly Data'!A4,2)</f>
        <v>03</v>
      </c>
      <c r="C4" s="2">
        <f>'Monthly Data'!B4</f>
        <v>1019.3148681764255</v>
      </c>
      <c r="D4" s="2">
        <f>'Monthly Data'!C4</f>
        <v>88.165507631198068</v>
      </c>
      <c r="F4" s="15" t="s">
        <v>27</v>
      </c>
      <c r="G4" t="s">
        <v>41</v>
      </c>
      <c r="H4" t="s">
        <v>43</v>
      </c>
      <c r="I4" t="s">
        <v>41</v>
      </c>
      <c r="J4" t="s">
        <v>43</v>
      </c>
    </row>
    <row r="5" spans="1:12" x14ac:dyDescent="0.25">
      <c r="A5" t="str">
        <f>LEFT('Monthly Data'!A5,4)</f>
        <v>2019</v>
      </c>
      <c r="B5" t="str">
        <f>RIGHT('Monthly Data'!A5,2)</f>
        <v>04</v>
      </c>
      <c r="C5" s="2">
        <f>'Monthly Data'!B5</f>
        <v>1050.9127097871656</v>
      </c>
      <c r="D5" s="2">
        <f>'Monthly Data'!C5</f>
        <v>87.353061140206364</v>
      </c>
      <c r="F5" s="16" t="s">
        <v>28</v>
      </c>
      <c r="G5" s="17">
        <v>1028.2782742962816</v>
      </c>
      <c r="H5" s="17">
        <v>89.775301280846037</v>
      </c>
      <c r="I5" s="17">
        <v>1021.3075286722043</v>
      </c>
      <c r="J5" s="17">
        <v>90.492605314280922</v>
      </c>
      <c r="K5" s="17">
        <v>2049.585802968486</v>
      </c>
      <c r="L5" s="17">
        <v>180.26790659512696</v>
      </c>
    </row>
    <row r="6" spans="1:12" x14ac:dyDescent="0.25">
      <c r="A6" t="str">
        <f>LEFT('Monthly Data'!A6,4)</f>
        <v>2019</v>
      </c>
      <c r="B6" t="str">
        <f>RIGHT('Monthly Data'!A6,2)</f>
        <v>05</v>
      </c>
      <c r="C6" s="2">
        <f>'Monthly Data'!B6</f>
        <v>1058.0142671096619</v>
      </c>
      <c r="D6" s="2">
        <f>'Monthly Data'!C6</f>
        <v>86.39601355647163</v>
      </c>
      <c r="F6" s="16" t="s">
        <v>29</v>
      </c>
      <c r="G6" s="17">
        <v>1006.6395872242875</v>
      </c>
      <c r="H6" s="17">
        <v>87.526703946746395</v>
      </c>
      <c r="I6" s="17">
        <v>1016.982940731701</v>
      </c>
      <c r="J6" s="17">
        <v>88.245964866079248</v>
      </c>
      <c r="K6" s="17">
        <v>2023.6225279559885</v>
      </c>
      <c r="L6" s="17">
        <v>175.77266881282566</v>
      </c>
    </row>
    <row r="7" spans="1:12" x14ac:dyDescent="0.25">
      <c r="A7" t="str">
        <f>LEFT('Monthly Data'!A7,4)</f>
        <v>2019</v>
      </c>
      <c r="B7" t="str">
        <f>RIGHT('Monthly Data'!A7,2)</f>
        <v>06</v>
      </c>
      <c r="C7" s="2">
        <f>'Monthly Data'!B7</f>
        <v>1083.1797873592682</v>
      </c>
      <c r="D7" s="2">
        <f>'Monthly Data'!C7</f>
        <v>86.564071129287868</v>
      </c>
      <c r="F7" s="16" t="s">
        <v>30</v>
      </c>
      <c r="G7" s="17">
        <v>1019.3148681764255</v>
      </c>
      <c r="H7" s="17">
        <v>88.165507631198068</v>
      </c>
      <c r="I7" s="17">
        <v>1039.1346657004772</v>
      </c>
      <c r="J7" s="17">
        <v>92.860495030010739</v>
      </c>
      <c r="K7" s="17">
        <v>2058.4495338769029</v>
      </c>
      <c r="L7" s="17">
        <v>181.02600266120879</v>
      </c>
    </row>
    <row r="8" spans="1:12" x14ac:dyDescent="0.25">
      <c r="A8" t="str">
        <f>LEFT('Monthly Data'!A8,4)</f>
        <v>2019</v>
      </c>
      <c r="B8" t="str">
        <f>RIGHT('Monthly Data'!A8,2)</f>
        <v>07</v>
      </c>
      <c r="C8" s="2">
        <f>'Monthly Data'!B8</f>
        <v>1108.9002279521467</v>
      </c>
      <c r="D8" s="2">
        <f>'Monthly Data'!C8</f>
        <v>87.042563454075875</v>
      </c>
      <c r="F8" s="16" t="s">
        <v>31</v>
      </c>
      <c r="G8" s="17">
        <v>1050.9127097871656</v>
      </c>
      <c r="H8" s="17">
        <v>87.353061140206364</v>
      </c>
      <c r="I8" s="17">
        <v>899.96786162697003</v>
      </c>
      <c r="J8" s="17">
        <v>111.53317467158892</v>
      </c>
      <c r="K8" s="17">
        <v>1950.8805714141356</v>
      </c>
      <c r="L8" s="17">
        <v>198.8862358117953</v>
      </c>
    </row>
    <row r="9" spans="1:12" x14ac:dyDescent="0.25">
      <c r="A9" t="str">
        <f>LEFT('Monthly Data'!A9,4)</f>
        <v>2019</v>
      </c>
      <c r="B9" t="str">
        <f>RIGHT('Monthly Data'!A9,2)</f>
        <v>08</v>
      </c>
      <c r="C9" s="2">
        <f>'Monthly Data'!B9</f>
        <v>1115.1241336166106</v>
      </c>
      <c r="D9" s="2">
        <f>'Monthly Data'!C9</f>
        <v>88.067239767044327</v>
      </c>
      <c r="F9" s="16" t="s">
        <v>32</v>
      </c>
      <c r="G9" s="17">
        <v>1058.0142671096619</v>
      </c>
      <c r="H9" s="17">
        <v>86.39601355647163</v>
      </c>
      <c r="I9" s="17">
        <v>903.74708555763959</v>
      </c>
      <c r="J9" s="17">
        <v>106.85026691675083</v>
      </c>
      <c r="K9" s="17">
        <v>1961.7613526673015</v>
      </c>
      <c r="L9" s="17">
        <v>193.24628047322244</v>
      </c>
    </row>
    <row r="10" spans="1:12" x14ac:dyDescent="0.25">
      <c r="A10" t="str">
        <f>LEFT('Monthly Data'!A10,4)</f>
        <v>2019</v>
      </c>
      <c r="B10" t="str">
        <f>RIGHT('Monthly Data'!A10,2)</f>
        <v>09</v>
      </c>
      <c r="C10" s="2">
        <f>'Monthly Data'!B10</f>
        <v>1082.0907570050285</v>
      </c>
      <c r="D10" s="2">
        <f>'Monthly Data'!C10</f>
        <v>86.839062037632957</v>
      </c>
      <c r="F10" s="16" t="s">
        <v>33</v>
      </c>
      <c r="G10" s="17">
        <v>1083.1797873592682</v>
      </c>
      <c r="H10" s="17">
        <v>86.564071129287868</v>
      </c>
      <c r="I10" s="17">
        <v>830.56320273666097</v>
      </c>
      <c r="J10" s="17">
        <v>84.016904198536281</v>
      </c>
      <c r="K10" s="17">
        <v>1913.7429900959291</v>
      </c>
      <c r="L10" s="17">
        <v>170.58097532782415</v>
      </c>
    </row>
    <row r="11" spans="1:12" x14ac:dyDescent="0.25">
      <c r="A11" t="str">
        <f>LEFT('Monthly Data'!A11,4)</f>
        <v>2019</v>
      </c>
      <c r="B11" t="str">
        <f>RIGHT('Monthly Data'!A11,2)</f>
        <v>10</v>
      </c>
      <c r="C11" s="2">
        <f>'Monthly Data'!B11</f>
        <v>1068.1764358713765</v>
      </c>
      <c r="D11" s="2">
        <f>'Monthly Data'!C11</f>
        <v>87.747817289784706</v>
      </c>
      <c r="F11" s="16" t="s">
        <v>34</v>
      </c>
      <c r="G11" s="17">
        <v>1108.9002279521467</v>
      </c>
      <c r="H11" s="17">
        <v>87.042563454075875</v>
      </c>
      <c r="I11" s="17">
        <v>946.79044463163166</v>
      </c>
      <c r="J11" s="17">
        <v>75.046561130177921</v>
      </c>
      <c r="K11" s="17">
        <v>2055.6906725837785</v>
      </c>
      <c r="L11" s="17">
        <v>162.0891245842538</v>
      </c>
    </row>
    <row r="12" spans="1:12" x14ac:dyDescent="0.25">
      <c r="A12" t="str">
        <f>LEFT('Monthly Data'!A12,4)</f>
        <v>2019</v>
      </c>
      <c r="B12" t="str">
        <f>RIGHT('Monthly Data'!A12,2)</f>
        <v>11</v>
      </c>
      <c r="C12" s="2">
        <f>'Monthly Data'!B12</f>
        <v>1023.3013184865034</v>
      </c>
      <c r="D12" s="2">
        <f>'Monthly Data'!C12</f>
        <v>89.017222390118746</v>
      </c>
      <c r="F12" s="16" t="s">
        <v>35</v>
      </c>
      <c r="G12" s="17">
        <v>1115.1241336166106</v>
      </c>
      <c r="H12" s="17">
        <v>88.067239767044327</v>
      </c>
      <c r="I12" s="17">
        <v>1005.3320553597524</v>
      </c>
      <c r="J12" s="17">
        <v>76.321665186204001</v>
      </c>
      <c r="K12" s="17">
        <v>2120.4561889763631</v>
      </c>
      <c r="L12" s="17">
        <v>164.38890495324833</v>
      </c>
    </row>
    <row r="13" spans="1:12" x14ac:dyDescent="0.25">
      <c r="A13" t="str">
        <f>LEFT('Monthly Data'!A13,4)</f>
        <v>2019</v>
      </c>
      <c r="B13" t="str">
        <f>RIGHT('Monthly Data'!A13,2)</f>
        <v>12</v>
      </c>
      <c r="C13" s="2">
        <f>'Monthly Data'!B13</f>
        <v>1048.4458302191731</v>
      </c>
      <c r="D13" s="2">
        <f>'Monthly Data'!C13</f>
        <v>91.104823850315896</v>
      </c>
      <c r="F13" s="16" t="s">
        <v>36</v>
      </c>
      <c r="G13" s="17">
        <v>1082.0907570050285</v>
      </c>
      <c r="H13" s="17">
        <v>86.839062037632957</v>
      </c>
      <c r="I13" s="17">
        <v>966.71725675194068</v>
      </c>
      <c r="J13" s="17">
        <v>77.29664358905687</v>
      </c>
      <c r="K13" s="17">
        <v>2048.8080137569691</v>
      </c>
      <c r="L13" s="17">
        <v>164.13570562668983</v>
      </c>
    </row>
    <row r="14" spans="1:12" x14ac:dyDescent="0.25">
      <c r="A14" t="str">
        <f>LEFT('Monthly Data'!A14,4)</f>
        <v>2020</v>
      </c>
      <c r="B14" t="str">
        <f>RIGHT('Monthly Data'!A14,2)</f>
        <v>01</v>
      </c>
      <c r="C14" s="2">
        <f>'Monthly Data'!B14</f>
        <v>1021.3075286722043</v>
      </c>
      <c r="D14" s="2">
        <f>'Monthly Data'!C14</f>
        <v>90.492605314280922</v>
      </c>
      <c r="F14" s="16" t="s">
        <v>37</v>
      </c>
      <c r="G14" s="17">
        <v>1068.1764358713765</v>
      </c>
      <c r="H14" s="17">
        <v>87.747817289784706</v>
      </c>
      <c r="I14" s="17">
        <v>961.05074386019226</v>
      </c>
      <c r="J14" s="17">
        <v>81.800163243479062</v>
      </c>
      <c r="K14" s="17">
        <v>2029.2271797315689</v>
      </c>
      <c r="L14" s="17">
        <v>169.54798053326377</v>
      </c>
    </row>
    <row r="15" spans="1:12" x14ac:dyDescent="0.25">
      <c r="A15" t="str">
        <f>LEFT('Monthly Data'!A15,4)</f>
        <v>2020</v>
      </c>
      <c r="B15" t="str">
        <f>RIGHT('Monthly Data'!A15,2)</f>
        <v>02</v>
      </c>
      <c r="C15" s="2">
        <f>'Monthly Data'!B15</f>
        <v>1016.982940731701</v>
      </c>
      <c r="D15" s="2">
        <f>'Monthly Data'!C15</f>
        <v>88.245964866079248</v>
      </c>
      <c r="F15" s="16" t="s">
        <v>38</v>
      </c>
      <c r="G15" s="17">
        <v>1023.3013184865034</v>
      </c>
      <c r="H15" s="17">
        <v>89.017222390118746</v>
      </c>
      <c r="I15" s="17">
        <v>925.68205866954565</v>
      </c>
      <c r="J15" s="17">
        <v>90.307942923851868</v>
      </c>
      <c r="K15" s="17">
        <v>1948.9833771560491</v>
      </c>
      <c r="L15" s="17">
        <v>179.32516531397061</v>
      </c>
    </row>
    <row r="16" spans="1:12" x14ac:dyDescent="0.25">
      <c r="A16" t="str">
        <f>LEFT('Monthly Data'!A16,4)</f>
        <v>2020</v>
      </c>
      <c r="B16" t="str">
        <f>RIGHT('Monthly Data'!A16,2)</f>
        <v>03</v>
      </c>
      <c r="C16" s="2">
        <f>'Monthly Data'!B16</f>
        <v>1039.1346657004772</v>
      </c>
      <c r="D16" s="2">
        <f>'Monthly Data'!C16</f>
        <v>92.860495030010739</v>
      </c>
      <c r="F16" s="16" t="s">
        <v>39</v>
      </c>
      <c r="G16" s="17">
        <v>1048.4458302191731</v>
      </c>
      <c r="H16" s="17">
        <v>91.104823850315896</v>
      </c>
      <c r="I16" s="17">
        <v>986.04612952581692</v>
      </c>
      <c r="J16" s="17">
        <v>93.749825728670018</v>
      </c>
      <c r="K16" s="17">
        <v>2034.49195974499</v>
      </c>
      <c r="L16" s="17">
        <v>184.85464957898591</v>
      </c>
    </row>
    <row r="17" spans="1:12" x14ac:dyDescent="0.25">
      <c r="A17" t="str">
        <f>LEFT('Monthly Data'!A17,4)</f>
        <v>2020</v>
      </c>
      <c r="B17" t="str">
        <f>RIGHT('Monthly Data'!A17,2)</f>
        <v>04</v>
      </c>
      <c r="C17" s="2">
        <f>'Monthly Data'!B17</f>
        <v>899.96786162697003</v>
      </c>
      <c r="D17" s="2">
        <f>'Monthly Data'!C17</f>
        <v>111.53317467158892</v>
      </c>
      <c r="F17" s="16" t="s">
        <v>26</v>
      </c>
      <c r="G17" s="17">
        <v>12692.378197103928</v>
      </c>
      <c r="H17" s="17">
        <v>1055.5993874737289</v>
      </c>
      <c r="I17" s="17">
        <v>11503.321973824532</v>
      </c>
      <c r="J17" s="17">
        <v>1068.5222127986867</v>
      </c>
      <c r="K17" s="17">
        <v>24195.700170928463</v>
      </c>
      <c r="L17" s="17">
        <v>2124.1216002724154</v>
      </c>
    </row>
    <row r="18" spans="1:12" x14ac:dyDescent="0.25">
      <c r="A18" t="str">
        <f>LEFT('Monthly Data'!A18,4)</f>
        <v>2020</v>
      </c>
      <c r="B18" t="str">
        <f>RIGHT('Monthly Data'!A18,2)</f>
        <v>05</v>
      </c>
      <c r="C18" s="2">
        <f>'Monthly Data'!B18</f>
        <v>903.74708555763959</v>
      </c>
      <c r="D18" s="2">
        <f>'Monthly Data'!C18</f>
        <v>106.85026691675083</v>
      </c>
    </row>
    <row r="19" spans="1:12" x14ac:dyDescent="0.25">
      <c r="A19" t="str">
        <f>LEFT('Monthly Data'!A19,4)</f>
        <v>2020</v>
      </c>
      <c r="B19" t="str">
        <f>RIGHT('Monthly Data'!A19,2)</f>
        <v>06</v>
      </c>
      <c r="C19" s="2">
        <f>'Monthly Data'!B19</f>
        <v>830.56320273666097</v>
      </c>
      <c r="D19" s="2">
        <f>'Monthly Data'!C19</f>
        <v>84.016904198536281</v>
      </c>
    </row>
    <row r="20" spans="1:12" x14ac:dyDescent="0.25">
      <c r="A20" t="str">
        <f>LEFT('Monthly Data'!A20,4)</f>
        <v>2020</v>
      </c>
      <c r="B20" t="str">
        <f>RIGHT('Monthly Data'!A20,2)</f>
        <v>07</v>
      </c>
      <c r="C20" s="2">
        <f>'Monthly Data'!B20</f>
        <v>946.79044463163166</v>
      </c>
      <c r="D20" s="2">
        <f>'Monthly Data'!C20</f>
        <v>75.046561130177921</v>
      </c>
    </row>
    <row r="21" spans="1:12" x14ac:dyDescent="0.25">
      <c r="A21" t="str">
        <f>LEFT('Monthly Data'!A21,4)</f>
        <v>2020</v>
      </c>
      <c r="B21" t="str">
        <f>RIGHT('Monthly Data'!A21,2)</f>
        <v>08</v>
      </c>
      <c r="C21" s="2">
        <f>'Monthly Data'!B21</f>
        <v>1005.3320553597524</v>
      </c>
      <c r="D21" s="2">
        <f>'Monthly Data'!C21</f>
        <v>76.321665186204001</v>
      </c>
    </row>
    <row r="22" spans="1:12" x14ac:dyDescent="0.25">
      <c r="A22" t="str">
        <f>LEFT('Monthly Data'!A22,4)</f>
        <v>2020</v>
      </c>
      <c r="B22" t="str">
        <f>RIGHT('Monthly Data'!A22,2)</f>
        <v>09</v>
      </c>
      <c r="C22" s="2">
        <f>'Monthly Data'!B22</f>
        <v>966.71725675194068</v>
      </c>
      <c r="D22" s="2">
        <f>'Monthly Data'!C22</f>
        <v>77.29664358905687</v>
      </c>
    </row>
    <row r="23" spans="1:12" x14ac:dyDescent="0.25">
      <c r="A23" t="str">
        <f>LEFT('Monthly Data'!A23,4)</f>
        <v>2020</v>
      </c>
      <c r="B23" t="str">
        <f>RIGHT('Monthly Data'!A23,2)</f>
        <v>10</v>
      </c>
      <c r="C23" s="2">
        <f>'Monthly Data'!B23</f>
        <v>961.05074386019226</v>
      </c>
      <c r="D23" s="2">
        <f>'Monthly Data'!C23</f>
        <v>81.800163243479062</v>
      </c>
    </row>
    <row r="24" spans="1:12" x14ac:dyDescent="0.25">
      <c r="A24" t="str">
        <f>LEFT('Monthly Data'!A24,4)</f>
        <v>2020</v>
      </c>
      <c r="B24" t="str">
        <f>RIGHT('Monthly Data'!A24,2)</f>
        <v>11</v>
      </c>
      <c r="C24" s="2">
        <f>'Monthly Data'!B24</f>
        <v>925.68205866954565</v>
      </c>
      <c r="D24" s="2">
        <f>'Monthly Data'!C24</f>
        <v>90.307942923851868</v>
      </c>
    </row>
    <row r="25" spans="1:12" x14ac:dyDescent="0.25">
      <c r="A25" t="str">
        <f>LEFT('Monthly Data'!A25,4)</f>
        <v>2020</v>
      </c>
      <c r="B25" t="str">
        <f>RIGHT('Monthly Data'!A25,2)</f>
        <v>12</v>
      </c>
      <c r="C25" s="2">
        <f>'Monthly Data'!B25</f>
        <v>986.04612952581692</v>
      </c>
      <c r="D25" s="2">
        <f>'Monthly Data'!C25</f>
        <v>93.749825728670018</v>
      </c>
    </row>
  </sheetData>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Graph</vt:lpstr>
      <vt:lpstr>Data</vt:lpstr>
      <vt:lpstr>Monthly Data</vt:lpstr>
      <vt:lpstr>Monthly Graph</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KAZMIERSKA Olga (EXT)</dc:creator>
  <cp:lastModifiedBy>MARSH David</cp:lastModifiedBy>
  <dcterms:created xsi:type="dcterms:W3CDTF">2021-03-30T15:11:04Z</dcterms:created>
  <dcterms:modified xsi:type="dcterms:W3CDTF">2021-04-21T09:26:34Z</dcterms:modified>
</cp:coreProperties>
</file>