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vcampane\OneDrive - EUROCONTROL\Desktop\"/>
    </mc:Choice>
  </mc:AlternateContent>
  <bookViews>
    <workbookView xWindow="240" yWindow="110" windowWidth="14810" windowHeight="8010"/>
  </bookViews>
  <sheets>
    <sheet name="Intro" sheetId="1" r:id="rId1"/>
    <sheet name="Data" sheetId="2" r:id="rId2"/>
    <sheet name="Graph" sheetId="4" r:id="rId3"/>
  </sheets>
  <calcPr calcId="162913"/>
</workbook>
</file>

<file path=xl/calcChain.xml><?xml version="1.0" encoding="utf-8"?>
<calcChain xmlns="http://schemas.openxmlformats.org/spreadsheetml/2006/main">
  <c r="O18" i="4" l="1"/>
  <c r="O21" i="4"/>
  <c r="O20" i="4"/>
  <c r="P19" i="4"/>
  <c r="O19" i="4"/>
  <c r="O17" i="4"/>
  <c r="P16" i="4"/>
  <c r="O16" i="4"/>
  <c r="O12" i="4"/>
  <c r="Q11" i="4" s="1"/>
  <c r="O11" i="4"/>
  <c r="O10" i="4"/>
  <c r="Q9" i="4" s="1"/>
  <c r="O9" i="4"/>
  <c r="P9" i="4" s="1"/>
  <c r="P11" i="4" l="1"/>
</calcChain>
</file>

<file path=xl/sharedStrings.xml><?xml version="1.0" encoding="utf-8"?>
<sst xmlns="http://schemas.openxmlformats.org/spreadsheetml/2006/main" count="63" uniqueCount="33">
  <si>
    <t>EUROCONTROL Data Set</t>
  </si>
  <si>
    <t>EUROCONTROL Data Snapshot #35: Moving towards higher levels of transparency for measuring performance with Open Data</t>
  </si>
  <si>
    <t>Date</t>
  </si>
  <si>
    <t>This is a one-off dataset, published in support of a data snapshot.</t>
  </si>
  <si>
    <t>The published graphics are on sheet 'Graphs' and the data for the graphic on sheet 'Data'.</t>
  </si>
  <si>
    <t>There are more data on European flights updated daily in the AIU dashboard.</t>
  </si>
  <si>
    <t>© European Organisation for the Safety of Air Navigation (EUROCONTROL) 2022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</si>
  <si>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</si>
  <si>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</si>
  <si>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</si>
  <si>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</si>
  <si>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</si>
  <si>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</si>
  <si>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</si>
  <si>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Year</t>
  </si>
  <si>
    <t>Data Source</t>
  </si>
  <si>
    <t>Count</t>
  </si>
  <si>
    <t>Airframe Type</t>
  </si>
  <si>
    <t>Network Manager (EUROCONTROL)</t>
  </si>
  <si>
    <t>Helicopter</t>
  </si>
  <si>
    <t>OpenSky Network (ADS-B)</t>
  </si>
  <si>
    <t>Land plane</t>
  </si>
  <si>
    <t>Other</t>
  </si>
  <si>
    <t>Source(s): Network Manager (EUROCONTROL), OpenSky Network (ADS-B)</t>
  </si>
  <si>
    <t>Data source</t>
  </si>
  <si>
    <t>Number of unique airframes</t>
  </si>
  <si>
    <t>Number of unique airframes seen by NM</t>
  </si>
  <si>
    <t>Percentage of NM as seen by OSN</t>
  </si>
  <si>
    <t>Percentage of NM not seen by OSN</t>
  </si>
  <si>
    <t>Airframe type</t>
  </si>
  <si>
    <t>Number of unique airframes seen by OSN which are unknown to NM</t>
  </si>
  <si>
    <t>Percentage of airframes seen by OSN which are unknown to NM</t>
  </si>
  <si>
    <t>Tool(s): R-Studio, R, ggplot2, tidyverse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</si>
</sst>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 #,##0_-;_-* &quot;-&quot;??_-;_-@_-"/>
  </numFmts>
  <fonts count="10" x14ac:knownFonts="1">
    <font>
      <sz val="11"/>
      <color theme="1"/>
      <name val="Calibri"/>
      <family val="2"/>
      <scheme val="minor"/>
    </font>
    <font>
      <u/>
      <sz val="11"/>
      <color theme="10"/>
      <name val="Calibri"/>
      <family val="2"/>
      <scheme val="minor"/>
    </font>
    <font>
      <b/>
      <sz val="10"/>
      <name val="Arial"/>
      <family val="2"/>
    </font>
    <font>
      <sz val="10"/>
      <name val="Arial"/>
      <family val="2"/>
    </font>
    <font>
      <sz val="9"/>
      <name val="Calibri"/>
      <family val="2"/>
    </font>
    <font>
      <sz val="11"/>
      <name val="Calibri"/>
      <family val="2"/>
    </font>
    <font>
      <b/>
      <sz val="11"/>
      <name val="Calibri"/>
      <family val="2"/>
    </font>
    <font>
      <sz val="11"/>
      <color theme="1"/>
      <name val="Calibri"/>
      <family val="2"/>
      <scheme val="minor"/>
    </font>
    <font>
      <sz val="9"/>
      <color theme="1"/>
      <name val="Calibri"/>
      <family val="2"/>
      <scheme val="minor"/>
    </font>
    <font>
      <i/>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rgb="FF000000"/>
      </top>
      <bottom style="thin">
        <color indexed="64"/>
      </bottom>
      <diagonal/>
    </border>
  </borders>
  <cellStyleXfs count="5">
    <xf numFmtId="0" fontId="0" fillId="0" borderId="0"/>
    <xf numFmtId="0" fontId="1" fillId="0" borderId="0" applyNumberForma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3" fillId="0" borderId="0"/>
  </cellStyleXfs>
  <cellXfs count="33">
    <xf numFmtId="0" fontId="0" fillId="0" borderId="0" xfId="0"/>
    <xf numFmtId="0" fontId="0" fillId="2" borderId="0" xfId="0" applyFill="1"/>
    <xf numFmtId="0" fontId="2" fillId="2" borderId="0" xfId="4" applyFont="1" applyFill="1"/>
    <xf numFmtId="0" fontId="1" fillId="2" borderId="0" xfId="1" applyFill="1"/>
    <xf numFmtId="15" fontId="0" fillId="2" borderId="0" xfId="0" applyNumberFormat="1" applyFill="1" applyAlignment="1">
      <alignment horizontal="left"/>
    </xf>
    <xf numFmtId="0" fontId="3" fillId="2" borderId="0" xfId="4" applyFill="1"/>
    <xf numFmtId="0" fontId="4" fillId="2" borderId="0" xfId="4" applyFont="1" applyFill="1" applyAlignment="1">
      <alignment vertical="center"/>
    </xf>
    <xf numFmtId="0" fontId="4" fillId="2" borderId="0" xfId="4" applyFont="1" applyFill="1" applyAlignment="1">
      <alignment vertical="center" wrapText="1"/>
    </xf>
    <xf numFmtId="0" fontId="5" fillId="2" borderId="0" xfId="4" applyFont="1" applyFill="1" applyAlignment="1">
      <alignment vertical="center"/>
    </xf>
    <xf numFmtId="0" fontId="0" fillId="3" borderId="1" xfId="0" applyFill="1" applyBorder="1" applyAlignment="1">
      <alignment horizontal="center"/>
    </xf>
    <xf numFmtId="0" fontId="0" fillId="3" borderId="2" xfId="0" applyFill="1" applyBorder="1" applyAlignment="1">
      <alignment horizontal="center"/>
    </xf>
    <xf numFmtId="0" fontId="0" fillId="2" borderId="0" xfId="0" applyFill="1" applyAlignment="1">
      <alignment horizontal="center"/>
    </xf>
    <xf numFmtId="0" fontId="8" fillId="2" borderId="0" xfId="0" applyFont="1" applyFill="1" applyAlignment="1">
      <alignment horizontal="center"/>
    </xf>
    <xf numFmtId="0" fontId="8" fillId="2" borderId="0" xfId="0" applyFont="1" applyFill="1"/>
    <xf numFmtId="0" fontId="9" fillId="2" borderId="0" xfId="0" applyFont="1" applyFill="1"/>
    <xf numFmtId="164" fontId="0" fillId="4" borderId="2" xfId="3" applyNumberFormat="1" applyFont="1" applyFill="1" applyBorder="1" applyAlignment="1">
      <alignment horizontal="center"/>
    </xf>
    <xf numFmtId="165" fontId="7" fillId="4" borderId="2" xfId="2" applyNumberFormat="1" applyFont="1" applyFill="1" applyBorder="1" applyAlignment="1">
      <alignment horizontal="center"/>
    </xf>
    <xf numFmtId="165" fontId="0" fillId="4" borderId="2" xfId="2" applyNumberFormat="1" applyFont="1" applyFill="1" applyBorder="1" applyAlignment="1">
      <alignment horizontal="center"/>
    </xf>
    <xf numFmtId="0" fontId="0" fillId="3" borderId="2" xfId="0" applyFill="1" applyBorder="1" applyAlignment="1">
      <alignment horizontal="center" wrapText="1"/>
    </xf>
    <xf numFmtId="164" fontId="0" fillId="4" borderId="2" xfId="3" applyNumberFormat="1" applyFont="1" applyFill="1" applyBorder="1" applyAlignment="1">
      <alignment horizontal="left"/>
    </xf>
    <xf numFmtId="10" fontId="0" fillId="2" borderId="0" xfId="0" applyNumberFormat="1" applyFill="1"/>
    <xf numFmtId="10" fontId="0" fillId="4" borderId="2" xfId="2" applyNumberFormat="1" applyFont="1" applyFill="1" applyBorder="1" applyAlignment="1">
      <alignment horizontal="center"/>
    </xf>
    <xf numFmtId="0" fontId="0" fillId="3" borderId="4" xfId="0" applyFill="1" applyBorder="1" applyAlignment="1">
      <alignment horizontal="center" wrapText="1"/>
    </xf>
    <xf numFmtId="165" fontId="7" fillId="4" borderId="6" xfId="2" applyNumberFormat="1" applyFont="1" applyFill="1" applyBorder="1" applyAlignment="1">
      <alignment vertical="center"/>
    </xf>
    <xf numFmtId="9" fontId="0" fillId="2" borderId="0" xfId="0" applyNumberFormat="1" applyFill="1"/>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3" xfId="0" applyFill="1" applyBorder="1" applyAlignment="1">
      <alignment horizontal="center" vertical="center"/>
    </xf>
    <xf numFmtId="9" fontId="7" fillId="4" borderId="4" xfId="2" applyNumberFormat="1" applyFont="1" applyFill="1" applyBorder="1" applyAlignment="1">
      <alignment horizontal="center" vertical="center"/>
    </xf>
    <xf numFmtId="9" fontId="7" fillId="4" borderId="3" xfId="2" applyNumberFormat="1" applyFont="1" applyFill="1" applyBorder="1" applyAlignment="1">
      <alignment horizontal="center" vertical="center"/>
    </xf>
    <xf numFmtId="9" fontId="0" fillId="4" borderId="4" xfId="2" applyNumberFormat="1" applyFont="1" applyFill="1" applyBorder="1" applyAlignment="1">
      <alignment horizontal="center" vertical="center"/>
    </xf>
    <xf numFmtId="9" fontId="0" fillId="4" borderId="5" xfId="2" applyNumberFormat="1" applyFont="1" applyFill="1" applyBorder="1" applyAlignment="1">
      <alignment horizontal="center" vertical="center"/>
    </xf>
    <xf numFmtId="9" fontId="0" fillId="4" borderId="3" xfId="2" applyNumberFormat="1" applyFont="1" applyFill="1" applyBorder="1" applyAlignment="1">
      <alignment horizontal="center" vertical="center"/>
    </xf>
  </cellXfs>
  <cellStyles count="5">
    <cellStyle name="Comma" xfId="2" builtinId="3"/>
    <cellStyle name="Hyperlink" xfId="1" builtinId="8"/>
    <cellStyle name="Normal" xfId="0" builtinId="0"/>
    <cellStyle name="Normal 17" xfId="4"/>
    <cellStyle name="Percent" xfId="3"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2</xdr:col>
      <xdr:colOff>304800</xdr:colOff>
      <xdr:row>3</xdr:row>
      <xdr:rowOff>114300</xdr:rowOff>
    </xdr:to>
    <xdr:sp macro="" textlink="">
      <xdr:nvSpPr>
        <xdr:cNvPr id="2" name="AutoShape 1" descr="data:image/png;base64,iVBORw0KGgoAAAANSUhEUgAABAwAAAIaCAMAAACTYi/4AAABsFBMVEUAAAAAAAYAABgAABkAADoAAGYABkIAGIAAGYoAOjoAOmYAOpAAZmYAZpAAZrYAujgAv8QGAAAGAAYGABkGPesGQv8YAAAYgOsZAAAZiv86AAA6ADo6AGY6OgA6Ojo6OmY6ZmY6ZpA6ZrY6kJA6kLY6kNtCBgBCihlC//9NTU1NTW5NTY5NbqtNjshhnP9mAABmADpmAGZmOgBmOjpmOpBmZgBmZjpmZmZmZpBmkJBmkLZmkNtmtrZmtttmtv9uTU1uTW5uTY5ubm5uq+SAGACA6+uKGQCK//+OTU2OTW6OyP+QOgCQZgCQZjqQZmaQZpCQkDqQkGaQkLaQtpCQtraQttuQ27aQ29uQ2/+rbk2rjk2r5P+2ZgC2Zjq2kDq2kGa2kJC2tma2tpC2tra2ttu225C229u22/+2/7a2/9u2///Ijk3I/8jI///bkDrbkGbbkJDbtmbbtpDbtrbb25Db27bb29vb2//b/7bb/9vb///kq27k///rgBjr64Dr6+v4dm3/Qgb/ihn/tmb/yI7/25D/27b/29v/5Kv//0L//4r//7b//8j//9v//+T///8N6iHGAAAACXBIWXMAAA7DAAAOwwHHb6hkAAAgAElEQVR4nO2djZ8ktZnfy7lZx7tjz90lceJrvAtLPOTawI1vObMYH4N9m3CEMdz5NUtowDGcOe+GdhZssGec+KVndtcemv6XU3okVaneVFXdUvXz1Py+H3vp6a6S9Eh6fiU9pSolKwAASEm2XQAAAA8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AmIAACAgBgAAIrIY/PLVSZLsXH+v+xnLtx/vctjP03T3/YfM2w7ocXKH7ECR5VFWY8NX5kZtb2nsivqHmT+P84Ps9/ODS3e6pl2hYsri8mPfO7bJ/PjZL5eTXp+oYpD2B0P3plkke52Oak80oBh0yQ4UOZsku6bPDl+ZQcSgsSvqH9rFYOe2/VgRg27dXFEVg7T6DvPPlaTXJ6YYpNVx+YW0Pzx4s0fjd6ulebJ33H5UMAbObhTMLn3dOkORISqThxjY80OLweWJPXl2eSJEDGbOpaFzkbuKwaDX6YGzGwPnB7v36ptyiMpkIQY7V80VPLQYXLlh0js/+M/VpNcnohic5aJl54/3X02HODqCYKpyripllhzeu0o/6IlF+tX9Z9L/XnvBTS8/mQaaWW3Wp5TVYjpDvXJ7oX/MD1TJpVPXRwvRjA9UppefP7YnL5L9e+nZ3zXZmT9vFw5Mczy7kex8kzK6/MNVOekaQy4EaWVlPhCvMv1tfzZJxybu104nSn31tj0zPXD3uHjcKu+Kbq91f0jzTgubXD+uFJNIrf8X4wG2IrJjdBKfLxehkJWtIMcUW7O7bxmVWez8yCRdrETHEOeH1TIdol95b259MSuwzSqiGLjK+YAKs5hQT9g5XJWb8Rr9cOmOregzfaQrn87JPjGwKdkOMaO/b1bE4Mwpi+HNJM/U9N/H0qPSK5ztv/TnceHAWfINSmmfMqIWc5OuMeRiMNN+SJ/jVaa37VMHOix+7XYiXTg9ep2TbzvHrRwxWJR6Si4Gj9EvNPytdielAOa6Y8QgP8YkUS5CIStbQY4pmlQMfmHmCbNL/6qTLlaiY4j7g85151mjLtWs4olBmvVh8Zs0/+sfK3lSrVxsRjWNTMXp0Iyf0nO/klbQB7kcFk8ujJ2aUjJdMHlhdf8oKYtBOqN7/Hi1fMuZvyySHXUtukc52JP1REdnZ/8sHJjm+Phxmk6yQ/mUkq4x5GJAF7qFW31RKtPX9ump2tfyr91ORMVIj1EdQHmle5xmYa8aTsdzfkhP2H3PnFDTnZQCGB/QYlA4hpIoF6GQla0gxxSb++6vjyif84M9nXS5Eh1vKvTp9I/7NxKTq1sYnVU8MTDjMAejk2lp98rNuKvHN/umlqrnFk/2iEGeEh2jf0xNL2Vpk3MSMj/rBjT91xTD9l/9Z+FAnWPajPqI9A836RpDLgamn2vr41Wmp+3t1LT4dd6JztTV9WxyLU2TPMo9TrMwXc3teM4PdQk73YkS1VNl7bGFYyiJchEKWdkKckyxuavhwiH9dKiTrqlE/Z37g1EmXbulwuisBhSDbKhArVxsxr3ssx0ZXPmp52SPGOQpuf1nXhKD5ZEpnJ6qZTz48Ls3EkcMzI/zvHeWD7RqQ+mpIwpJVw25GCz1pSur8ViV6Wl769XO14VOREWcp/OSQ90J3NNX5qi9SsfLfygmXO1O1k33zMfiMSbtQhGKWTnDqmKoUv2QnZ7HJp1KLBpif7BlU6mVC6N/iTlNKIlBpg5GiN1mzD9bOU658r3jhpM9YuBe/PezIGY5gJivgHAGdmoERbSJgXtgTf91k64YcjE405Paha7deJXZ3PZJkolB9nWpB6qoRjrp3nfHkBUxKHW8/Ie27mTnBvayXzzGJFEoQjGrXAySpCIGZtixZ0tVrURjiPODvYExJzEoFia+GJRiBlltdhCDlYqHJmoGWXvyxmKgbgKXW0+FVHYe/cZP3WmC6Ri2/+5VD5yZWWHWf0tJlw25GMyzOtDD2ViV6RGDxyaFeYhudbcTLdQgO51+7+nLVqMYFDpe/kNbdzLHZ65bPEYnUSxCuXjWdzNTbO40jjlUswRzTqkSc0PcH1wxqCtM1FuLTrWm2T1+3GdksFIrLZ9xJHHNkYGt36oYVKafqXjRYphlmxgUD6zpv+XpUcGQC4HT15xbMxEqs7nt92z/axwZnE320/+tZru/cufda40M6kJD9viZucdaPMYGJ90ilEcG1nf3Cq5kJxF7NMmwg45CJbojlvwHN5xbV5ih1hnQPMYXM6gRA2XDW9k8rXPMoCwGTTGD8q2O7FAdufX03+KBlf5bk7RryIUgqzh9ezxeZfrbPindwy52ouXR7j3lI5f+V9m3XSt8MQNfd8rEILXmR8ZjnWN0EsUilGMGhQt54W7CsV7FYAcu5UqsiBT9UIwZVAsz1ApEe2vDCZbOTW3UioHVESce03w3oSklZyaof3QPnJuy5U1sK26RJPud+q8+sNJ/C0nXGHIRsAsMzGqzeJXpbXvdtnX3kHQn0gumzx55tiwahta7CW7C5e6UjyTU8mE9mnWOMeYXi1C6m5CLQSHcapRs51l9T9MRA1uJFTGgH7L7nLpJqoUZ5NkEtaxKlU/fRn3wqr2NWrsAwJiqbuGaW82awskFMWhKyazWUNXwpl494hyYlk3l4NxW1kMqdZO7pf8WD6z2XzfpGkMuAM6Ieq49OlZletteK1FpCu10In173T5QVCcG5kanc47zQ2nZSqk7OZUw05GEwjELu8rCLULJQRwxcG8u2rFxkt21LFdiaZqQ9+k03XydgVuY+GKQhzKNJe4CKx3P1OOjcshDXQT0eVfyhdeFhWCuGDSlpI/RoaxrZhiWHWiTS/InSfW6RrXWc88rBsUDq/23kHSNIeNnXtDww4iV6W97GkoUnLzQidLkdK9wFxgUy07XzcriQv1DXcJOd8rFID3cXf6YmZKmXSxCaQWiIwbunDvTKPUfu+ioUInupdX5obAC0S3MIGKgVkYX3mfgrvJevqoWSlcfGvg5WUkrp82S6pqTC09vNKRkjvngRrLzgpmi5Qfatdk/dAubatflF+zwtLn/Fg6s6b+FpGsMGTvuhJRG8BEr09/2arxdfiLF6YH6cjuzx5bFwHTF8rMJ9oe6R12c7lQYHrnPJvzQSbtYhNKzCa4YOLMUXS/mTJNLsRKdcrk/mGcTzO9OYQYSAy50f0gMgHEzqwY7DRADAC4EZqbhWSEPMQDgQqAe0EknJvk9vgoQAwAuBvrp8aRxYAAxAOCioF504ns78QURAwBAGxADAAABMQAAEBADAAABMQAAEBADAAABMQAAEBADAAARVwwqL0XtdE5xueSDTmed5dvPNe03ZZ90pENnj5r3ai7/zzPtbyTLU1+ZPWqy59OcvwoZUNpHjSs/Rw+rpl+VW62N/OimNqw0tqW10MUUOfWRuGJg3oDfi1Lt/LzbltOdxEB3Ty0GSfaKqQ5FdFp8afeo0dtq2b8eL2dQY8qFglXTl1utDadVm8Wg1NidC31RxWB26eub7gvpU3uHTmJgd8JSYrBz1bxi6vKklxjMkis/PKbnxPfoB9qx5hc39HsTnQwuOqyavtRq7SnmrdosBvWN3V5oTu5fJKoYnB/s3Wt8eLojAcVAvzXOiMGlfzYPdH6jlxhk79+zL1E+zA8oZHDB4dX0pVZrw23VRjFoaGyIQQP6tfBmA1h3k9rl0d48ufQevdhlR7+4Rr0i7cp3J/u6ruzh9KamvVV+YN2Z6fzu8V84PeJnb+qsFuZdMPYNO2bLWiMG/zKhl0ul/83EQL2WXyWaFuEXejPgaurZTJiSWbh9q5CBNlO93zdPq1ARuk/Qv7PdX7+qDlGv7VF7ApT/rprPHl5NX2q1/LhC8llDua1KZTo/uPSerzdlqVChv0Atu9DvLrRv7br+nrXgpzbFLH0ufSSmGNCL3Wd2Kwv36cnl0eVJ/qZDPd7WszTTI+zhpkfkBzadednpEV83WemGy1p2vnN7od+RSv1B7WOj6vQXmRjM8yLYT+XUHVXXPfcouf7D7FW9bgb2ECetVaEiCg39HfXlC0fmwPLfFfMjNFZYeDV9udXy4wrJZw3ltqo6wWyL1NybslR0oed6UxZ6Ueq+/ZFeXKos+PWRux8Epz4SUwzU/hDGM/RV4p41N3v121fUlUC/+Db9+MHE9Ajn8Jne4MI5sOHMrEckl/6H+mnPnmvHbaqJVP80YnBnRgJNu1gQWqzPDqhx9o7t62ULqWcXhpVJWAlzdjfBzUCb6aZlErCWuQ2t3lSbZqI29U1q/y6Zzx5eTV9utZnajtgc56aWNZTTqmmZfq1vjPh6U5YKHbCg5K6pT+oo2u/4Td2b9t0UdX3w6SNR901QFustOFMlvP7Ox9kv+kvjNOmwJt+bz/aI7PCZ2VTOHNh8ZnEgT8ctaP8p+8Ocmk5dWnRnUQ2V/v/MiRl89M5rV+2enNQm5dQrYpDm9GF6jn57tZuBLp+blknAWuY2dF5RdX9XzOcPr6aviEF2XCX5bG5jWzUt03fs5gNNvclJhdJXR51NvvGI2kjxjklRJZ816Xfy266c+khEMcj22MreWL7zvDP2yseHtKuseXm1UcP8cN0jsgMrZxpfzlvJ+OjcjOzy+d9cb+RyaMVADeFmWQKrLFWbia7jYurlAaf9rF+v7mZgD3HaU5fCWuY2dNbEtX9XzGcPs6avThPscZXkK61KQ/gsn/re5KRixg+7x/N0HnqoVWHfnmCzcGYErPpIRDEw72w3t2B++Wr2sdIj0qt0qUfkhxd6hBLX0pm+HrGap5OB/IXV6hu7LdWMkvoVTemyaULy2PPv/vLAJwalUFQm5npzbTcDa2alj1nL1mhoaz57uDV9JYBYEQObfD5TWdmr+c6P7B59Tb3JSUWnvUiP3FvN9s5os/WKGGQprnj1kZi7MJuKy17N/OCDG6YObLtm+lgaKzqH6x5RENL6M2vGiumPf5+PEOfmbfyXbX+Y73z/kdt5Wgvz0v6iGJRSL92kmmUGWTGwGdjCVi84xjJnbNja0CXzucOu6WtbTU8TSsnnQ/CVFQM1eNnTqTT0JnemObOZ76/mu2/RnMGZJtgs8jJz6iPxxCAbLJtZ1cdqY6xCj0gl8psqUjJxAnX71gft4TMKqjoHls7UkZNCFOnKeyY6tFKB1ewu0TwLbu/ZIeg1t7stVBTn/o2SIJdSp+Urq2z5ykIPaPWOX4UMrJmlhnYt0/ct2hu6Yj532DV9qdXy42qS3z0utKpugOSwnKTb2IUy6bn8tUdUQOqqzi0PIOZN6k5huPSReGIwz80lq4ji1NuMbZxbPMX7S3pvnPz+UnazpXrmY+X7S2YkmOTBlLldP2rFQO/X6U4TKiPGSurlha3mdiTt+FXIwJpZVv3cMhpLX7nR3tBV85nDrulLrTbbuWqPKyev/3Va1TQAZd3Ym5wyzU3RaUxgliXVZOGMVfj0kWhiUNhdKm3ntye0z5PGltfZTYpWnnw/W3mSHX5+Q++2lth1G9UzXy2vPHk1W4Purg8zzWf279a3rQ7dced92opqls/t1L+l1FflR15++Uy241chA2tmuaGdivj5JLn+6w7zwVXVfNbwa/pVsdXc40rJm0zyVtVfzMyGhw29ySmTLjQdaZ/VouVAj39czMLuqMapj/B6hNmdfAWhsEIQMGbIpu+4zrlPkqOAiRicH1xRm23bKFMo7ku4kF5wttD0a4rB6HsTEzEoTSzDoIIAItbrXWyGb/q1xOAC9CYuYlCcWAZK84heMwB4M3zTryUGF6A3cREDAMCWgRgAAAiIAQCAgBgAAAiIAQCAgBgAAIhxicFvt12AjZFvQYXeJvWvgwHOGEcW/jMgBryQb0EFeU4x3iwgBpKQb0EFeU4x3iwgBpKQb0EFeU4x3iwgBpKQb0EFeU4x3iwgBpKQb0EFeU4x3iwgBpKQb0EFeU4x3iy2JQa/BUKI1gVMR4h+wkg8det2Y2TAC/kWVJDnFOPNAmIgCfkWVJDnFOPNYm0x+OU77/bOa8vIdyX5FlSQ5xTjzWIdMbj36B16XbS0d77JdyX5FqwQLhJDqd1qxWCRqJ0Ik+eFbPmbI9+V5FtQQd4VcrxZ9B8Z0HYvc9rZUtjQQL4rybeggjyn2GYWv4tGe6HqxIA2wZgle+5uGDKQ70ryLajA0e9YFoqtGNDWUBCDweFlQZAYMke/Y1kolmKgtoU6m9CepJgmDAwbC8LFkDn6HctCsRQDve8k7Y+LAOLAcLEgYAyZo9+xLBRPMVB71l7JdpYXBBdXWh8mFoSMIXP0O5aF4ikGhuXHfc3ZNkxcaQOYWBAyhszR71gWirUYyIOJK20AEwtCxpA5+h3LQnEVg+WPbz53vHxX2CyBiyttABMLQsaQOfody0IxFYN7k4QCSIgZDA0XCwLGkDn6HctC8RSDRbLzfT1pxN2EgfmLOPQuR8AYMke/Y1kolmKgQsk0V8Q6g8gkJfiIgSFEDJmj37EsFEsx0NGjS3ewAnEo8lZgJgYh4Oh3LAsFMQgKGzH4vb7Sf9H8+ce//Kv03z99KUk+p3+k/3w2O5yjGASLIXP0O5aFYikGKpRMOrCQ9kIDNmJAPPFn/2g/JUoMnvhsqgqfS///xT+kf//x3/11diRDMQgXQ+bodywLxVIM1NKzX6Vi8MEEAcTe/IH8XvF7++mPf5moj/TLS3/2j3/4zF//6UtfXL30ufwkfmIQMIbM0e9YFoqnGKzeNAGtvb72bBlOYvCnL9lpwO8/mytEJgbuwICfGISMIXP0O5aFYioGqw+eSaXg2gt9zdk2nMQgGxi4X6ZTBDNNcAcG/MQgZNiIo9+xLBRXMajw6evT6fSW+nQ6nX71jZYP22LbYvAHPaD6jLroP/FZ93sSgz99KVFhBBVATAcGTySZXEAMNjphTGLw59FoL1RHMfj09dTLT6ZPpw6fflD/933YGtsWg1U+CFBjgMqXqRB8Rs8OXvpcOlv4vY0wshODkDFkjn7HslBcxWD5kcauOXn44ivpvydPvv/p62p4cPfplefD9mAkBtbrC19mGvHHf/+PKnpgv2YnBiFjyBz9jmWheIrB+Q27JK44Rkwv+5kqeD70rYRwMBKDl7L7ivZLkgcjBk98ccVbDBpiyHef+s2q7wSRo9+xLBRPMZglyaM3iecKY8S7qcd/S7X5qfdD30oIBwMxsLghAy0G6n7iSs8M/pD+y3qasKqPIZ9OlRj0nCBy9DuWhWIpBvQgew2n01umydN/PR+MaRea//cf/63zn/+b/Cf6I0n+zX+jD/8h/fe/JvStIsnOiyQG3rJ27q2fvKzEoO8EkaPfsSwUUzGojSCf2vhhNzHYBoxGBp1g/6BSkZOn/mcqBn0niBz9jmWhWIrBarZzu/rlKd1ZxDQhLnzEoBxDprZXMYO+Lc/R71gWiqcYnB98oXI/6USvMkAA0RBpZQgXMaiJIavJgBKD9jFhjHnXRSGeGNRkVmr0+luLZ5PkGvGo7Qkn01eyHhHg1mIkV4IYhBKDmhjySSoE3cSgCMeLMMtC8RwZLCbly8LDF2+Z38IsOorkShCDQGJQE0OmuQCmCbGz4CYGy6PkC6UJ48mUUJ5+Ym8pez60EsmVflsTkotEJAvYiEElhmy6wPQVBBBjZsFNDAZ4p0kkV8pNjf4K+EgWMBGD+hiyHhng1mLMLLiJwfIIYrAtC7iIQV0MeWVWIGLRUcQsuInBalG/6CggkVwJYhBKDGpiyAq9HLnfBJGj37EsFE8xePD2zvV3SzeZwxLJlSAGocSgGkNeG45+x7JQLMXg/CAJ1hMaiORKEINAYlATQ14bjn7HslAsxWD52k3Lc5FeiBrJlSAGgcQgZAyZo9+xLBRLMRiASK5ULwb6ReX5fwn7+LB+urjy8vJtWcBEDELGkDn6HctCQQyCUi8GTxi/f8J5K+GfvpS9ieyv6l5evi0LmIhByBgyR79jWSiuYvCAposf/uSf5McMzIvKs/9qXjJ/0H9rXl6+LQu4iEHAGDJHv2NZKJ5i0PSmo3BEcqU6MbAvKndfWJ66/3+hP/R/a15evi0LmIhByBgyR79jWSieYjBLkqtJcjlJdmK9LD2SK9VPEwrhASJ1ffvyoT9k04ReA4ORi0HIGDJHv2NZKJZioHbQ0K/HjbajUiRX6ioGL33W7G/02TyAWHx5+bYsYCIGIeHodywLxVIMzvW+WocR91qM5EodxSCdFtAf9r9E8eXl27IAYgAx4CcG83RUEO+JpUiuVBSDlxJ9x7AiBi+ZPZLtf9V3pZeXb8sCPmIQLIbM0e9YFoqlGNBN5kWyJ10MLNVpQs2XpZeXb8sCLmIQMIbM0e9YFoqlGKRThBdox82zyYURg/LLy7dlARcxCBhD5uh3LAvFUwxIBGbJTrxtmCO5Ugcx+NOXPlf9Uu9pkC0+2KIFTMQgZAyZo9+xLBRPMVjd/7s7qj8k1yPFD/FsQhNMxCBkDJmj37EsFFMx0Cz7WtOdSK4EMQgpBoFiyBz9jmWhWIoB3nS0PQuYiEHIGDJHv2NZKJZigHcgbs8CJmIQMobM0e9YFoqlGKjIUV9DakzzEcmVfvvb8tuR4+x0Ec+CSGLgNaWu9QLGkDn6HctCsRSD1fLVnevvEO9KXYEYnUgWRBKD/vaFiyFz9DuWhWIpBnJfezagK8m3oAshYsgc/Y5loViKgdzXng3oSvIt8LFZDDna3OwCEE8MajIrtVtZDJZvPx9rbYGLfFeSb4EPvANxW1nEE4P2QpXFQPWC82ceFXo3YUBXkm+BjzAxZA1Hv2NZKIZioNagSr21OKArybfAS8AYMke/Y1kodmKgAsjqCZVrNdvpBES+K8m3wAdee7atLDiJwershnubHncTmlxJvgU+8NqzbWXBSgxWklcgDuhK8i1oInQMmaPfsSwUSzFYvhbrjmKGfFeSb0EToWPIHP2OZaF4ioHYB5UGdCX5FjQROobM0e9YFoqlGGCa0MGV5FvQROgYMke/Y1kolmIQ8iZzA/JdSb4FjQSOIXP0O5aFYikGch9UGtCV5FvgA9OEbWXBTQzwoFIHV5JvgY+QMWSOfseyUCzFAA8qdXAl+Rb4wJbs28qCmxgMgHxXkm+BD0wTtpUFxECgK8m3wAceVNpWFpzEYPnhu8fLD9+xIIDY5EryLfCCB5W2lAUnMaDlZwggtruSfAt84EGlbWXBSQxUGBkBxA6uJN8CH3hQaVtZcBKDgZDvSvItGAqOfseyUBADqa4k34Kh4Oh3LAvFVQwefKT48Cf/5EwYH377/fTfT16epjydfjqdTr/6xqr2QyvyXUm+BU2EjiFz9DuWheIpBuc3aqJHn7z8pBKDh98y7n6a+r36f82HduS7knwLmggdQ+bodywLxVMMZvqxtSTZeSH7Lr3qkxic0r+r1aev30r/vft0zYcOyHcl+RY0ETqGzNHvWBaKpRgsj5JDteokvTzs2+9Op7e0DJwYZ3/44ivqryffr37oYLd8V5JvQW9OmueFvgkiR79jWSiWYkBrUWfJ4WqR7DqXBS0Gd/9hOp3estOF9Lvqhw52y3cl+Rb0Rcl8w7zQO0Hk6HcsC8VXDObpqKC4Qp3c/JOXn/pNqgi3TNun/1Y/GNN8yHKlcVrQtK+OoRxD/uTlW2pyWDcv9E8QOfody0KxFAN6ZG2R7NWJQfaxVQy8yHKlcVrgpTaGrMWg7wSRo9+xLBRLMUinCC+szia7x7Qvd4YjBmnrY5og3QIvdTHklJNU6ttbvvPGgqBCPDGoyazU6LViQCIwS3aSdHSQ44rBt95AAFG6BT7qYsgUJry1ap8gluB4EWZZKJ4jg9X9v7tD78W87t5WIjHQHp9+xK1F6Rb4aIghp2381G8gBjGz4CcGmmXxT3M3QTn73VtYdCTeAh8NMWRq474TRI5+x7JQrMWghGnsu9PpVI0O8tvO1Q+tyHcl+Rb4aIgh62gRAogRsxAiBiGR70ryLfBSjSGvPUHk6HcsCwUxkOpK8i3wUhNDvvvUb7TbY9FRxCwgBgJdSb4FfmpiyGtOEDn6HctCQQykupJ8C7qwbD+kFY5+x7JQEAOpriTfgqHg6HcsCwUxkOpK8i0YCo5+x7JQXMVg+eObzx0vY70ofQyuJN+CoeDodywLxVQM7k3UAyrnB7ux1EC+K8m3YCg4+h3LQvEUg0Wy8329HnW/7ucAyHcl+RYMBUe/Y1kolmKgnlKhlWdq1Ulfi7oh35XkWzAUHP2OZaFYioF+I2YqBiG33ywi35XkWzAUHP2OZaEgBlJdSb4FLQSLIXP0O5aFYikG+kF2elIF04QmV5JvgZ9wMWSOfseyUCzFYDVPdn+VisEHEwQQG11JvgVeAsaQOfody0LxFIPVm+b9d3u1vwZAvivJt8BHyBgyR79jWSimYrD64JlUCq69UP9jAOS7knwLfIQMG3H0O5aF4ioGsZHvSvIt8AEx2FYWEAOBriTfAh8hY8gc/Y5loXiKgd4/Q/FxX4M6It+V5FvgJWAMmaPfsSwUSzEIuQVvA/JdSb4FfsLFkDn6HctCsRQDswXvs5PksY234G1AvivJt6CFYDFkjn7HslAsxcCynF3ZYGDg3TdGliuN04KmfXVCw9HvWBaKtRiszlx3ltcAABtXSURBVCaxFhrIcqVxWjAUHP2OZaF4iwGeTWh2JfkWeNkohtx5Y0FQIZ4Y1GRWareWkQHEoMmV5FvgI2QMmeNFmGWhWI4Mlh++Q/xkEm09snxXkm+Bj5AxZI5+x7JQLMUgvyzs3O5rUEfku5J8C7qwWQxZw9HvWBaKpRiYy8LN536AF6I2upJ8CzoRIIbM0e9YFoqlGAyAfFeSb0En8GzCwFlADAS6knwLOhEghszR71gWiqcY5PeVYj2fIN+V5FvgI2QMmaPfsSwUSzFw7ivFej5BvivJt8BHyBgyR79jWSiWYrB87dkkeUzdV7pCccQIYUT5riTfAh8hY8gc/Y5loViKgX3X1XKGW4uNriTfgqHg6HcsC8VSDNSbLegDNlFpdiX5FgwFR79jWSiWYpDdTsKzCc2uJN8CLwFjyBz9jmWhmIoBRgatriTfAh8hY8gc/Y5loViKwWqmX3y3PMK+CY2uJN8CHyFjyBz9jmWheIqBui48evOZJNqGSiNwJfkWeAkYQ+bodywLxVMMVvdfpVvMj+PZhEZXkm+Bj5AxZI5+x7JQTMUgJd6bkRXyXUm+BT5CxpA5+h3LQvEVg7jIdyX5FvgIGUPm6HcsC8VODJYfvntsF6anBNiRuxb5riTfAi8BY8gc/Y5lodiJgd5XC/smtLqSfAu8BIwhc/Q7loViJwbL1547tgvTIz2XoJDvSvIt8BMuhvzbiNX1u9/lWfQvVNQTRiAGHh5++331n9Pp9KtvtHxoJVLPGNCV5FvQSqAYMsSgzwkyxOCTl59UYnCaurv6v+9DO5F6xoCuJN+CoYAY9DmBoRgsK4vS06u+EoNPX7+V/nH3ad+HDkTqGQO6knwLmmiKIX/6+nQ6vWX6Qo8xIcSgzwnsxGD5aiWAeDq9darE4OGLr6R/nTz5vudDB7sj9YwBXUm+BU00xJA/fT1195Pp073HhBCDPiewE4NZopekFwOIWgy+9Yb+6PnQwe5IPWNAV5JvQRMNMeRM6/uOCSEGfU7gJgbpZeGw5mtyc63/6b+eD8Y0H5F6RiRXGqcFTZtseUmbt++YEGLQ5wR+YlC7vKCnGHiJ1DMiudI4LViLu13GhMNp5+9+55U5gcQTg5rMSo1b/6ajZjHANGE0FrRQjSGvKHTkux7UJjSikcEAVsQTg3a7a2MG89o1qAggjssCLzUxZNUFbPwQYhDLCnZicP8ouV59NuEUtxZHZYGX2hjyKd1Z7DsmhBj0sYKbGDQ8m3CKRUejssBHbQz5RK8yuMABxAGs4CYGDc8mGOU/setLPB9aiVSnA7qSfAt81MWQT6av0H8v8K3FAazgJgYDEKlOB3Ql+Rb4qIkhP3zxlvm0zqKjLXbx5kL1PiFSo0MMYjCgK8m3wEs1hpwO+xTK5fuNCSEG7QxQUR1qqmXj1VivPotUpwO6knwLvNTHkNcCYtDOABXVoaZ6BBBDEqlOB3Ql+Rb4CNkFIAbtDFBRHWrKE0B8dpI8hpebNLmSfAt8hHy/DcSgnQEqqkNN+WIGy9mVSAODEbiSfAuGAmLQzgAV1aGmvAHEs8le3zrrSKQ6HdCV5FswFBCDdvIs/iYa7XZ7xQAbrza7knwLvASMIUMM2smzYCsGZxOIQZMrybfABwKItSdEanTOYmDfefWTSYJpQpMrybfAR8gYMsSgnTwLbmKQXxY233WzgUh1OqArybegCyFiyBCDdvIsuImBva/03A+w8WqjK8m3oBMBYsgQg3byLLiJwQBEqtMBXUm+BZ0ItfHqOMRgACsgBgJdSb4FnQgQQ4YY9LECYiDQleRb4CNkDBli0McKiIFAV5JvgY+QMWSIQR8rIAYCXUm+BT5CxpAhBn2sgBgIdCX5FgwFxKCPFZzEYPn289HuJzrIdyX5FgwFxKCPFZzEgDbae+bRWE8rWuS7knwLhgJi0McKXmKwczve80kZ8l1JvgVDATHoYwUnMVgeJcnVJLl8TbPBEMG7iZQsVxqnBU2bbIUGYtDHCk5isDq7kTjgqUXFOC0YCohBHytYicEq5msMMuS7knwLmtg8hjzkfqLRx2ru3q4DWBFPDNrHhPUPKsV69WFGpGYb0JXkW9BE6BjyUNfUSC0yyDvJ8iziiUGeRxNYZ7CmK8m3oInQMWSIQR8rGIrB/deuXbv23Hub9QIPkZptQFeSb0ET4WLIGohBHyv4icHcxA/rdmYPQqRmG9CV5FvQSOAYMsSgjxXsxGCRJF/5ePXgraRmK94wRGq2AV1JvgU+ME1wGNQKbmKQjhP1kGCOdyA2upJ8C3yEjCFDDPpYwU0MsssCXpXe7EryLRgKiEEfKyAGoRjQleRb0EKwGDLEoI8V3MQgnSboWMEi2cVeiw2uJN8CP+FiyBCDPlZwE4O0I1xSV4T7B9FuJ0RqtgFdSb4FXgLGkCEGfaxgJwbqTvPla1eTaAODEbiSfAt8hIwhQwz6WMFODFbLtyfq9Xfx3nMSqdkGdCX5FvgIGTaCGPSxgp8YKD7aoP1bidRsA7qSfAt8QAwcBrWCpxhEJVKzDehK8i3wETKGDDHoYwXEIBQDupJ8C7wEjCFDDPpYATEIxYCuJN8CLwFjyEO50TiygBgIdCX5FvgJF0MekacOkAXEQKArybegnTAx5BF56gBZQAwEupJ8C4ZiRJ46QBYQA4GuJN+CoRiRpw6QBVMx+OU7767dAdqQ70ryLRiKEXnqAFnwE4N7j96hJ1VqQsmfvDxNeTr9dDqdfvWNVe2HVuS7knwLhmJEnjpAFuzEYJFcunN+kDx/VHOT+eG3jLufpn6v/l/zoR35riTfgjV4+O33qel7XQZG5KkDZMFNDGj52TwdFpxNqkOD0yepP6w+ff1W+u/dp2s+dEC+K8m3oD+fvEyN3/MyMCJPHSALbmJA69FnyV7twvQT4+wPX3xF/fXk+9UPvvwM8l1JvgU+lh++ay4DH3wvux6kl3/VuH0vAyPy1AGy4CgG6SzhsFYM7v7DdDq9ZacL6Tih+sGXn0G+K8m3wEfdg0qn01vUuH0vA/DUPo4aLYu1pwk7t88maSeomSZ88vJTv0kV4ZYZFab/Vj+YPuBDliuN04KmTbZWP79589nJzmM3Fc8WXpWuxaDnZQBi0MdRo2Wx/puOUvbyN1xUSNu9VQy8yHKlcVrQyNnE3Tfh8WK7r9ovA1vaa3GALKI56gBZrLnX4mr5ZpJcuZMOEZueUknHhZgmSLegmQ/f+clk5wfvKH76sftDRzEogpFBOwNkseEKxOXHTb+kfo8AonQLfDTsm4BpQnRHjZbFujGDulCyQXt82u64tSjdgjVAADG6o0bLIsa+CeTsd29h0ZF4C1pYfqRxh4enF/zW4gCOGi2LdcSgOZRsuDudTtWFYHViV51VP7Qi35XkW+Bl+WrdxqunF3zR0QCOGi2LdcSgOZQcEvmuJN8CL7MkuUIXhJtu8MCEBfpdBiAGfRw1WhZrTRMaQ8khke9K8i3wQWvOAgEx6OOo0bJYN4AYcAveBuS7knwLfEjckn2ALAZw1GhZ4OUm8VxJvgU+lkcQg5osBnDUaFmsLwZ1oeSQyHcl+RZ4mYfbZhNi0MdRo2Wx9l6LtaHkkMh3JfkWeLl/lFynuNE770rZRGWALAZw1GhZrCsG9aHkkMh3JfkW+Dg/SIJdDyAGfRw1WhZrLzoKF0puQL4rybfAx/K1m5aNrwcQgz6OGi2LTVcgxkO+K8m3YCjgqSyyWPt9BhCDVleSb8FQiHejcWSx/vsMgoWSG5DvSvIt8PLgo49C3VAS70bjyGJdMQgYSm5AvivJt8BH8ADiAF0cWXTNo4mGACJuLba5knwLfJgA4rOT5LEwAcQBujiy6JpHE/XLkcOFkhuQ70ryLejCcnZl48uBeDcaRxZYjhzPleRb0Imzyd7a5xrEu9E4soAYxHMl+RZ0IsBtZvFuNI4s1hWDgKHkBuS7knwLOkGvzN8M8W40jiwQQIznSvIt8LH8UN9N+skkwTRhHFlsFkAMEkpuQL4rybfAR3492Lm9aVuLd6NxZLHpq9IDhJIbkO9K8i3wYW8oPfeDza8G4t1oHFlsGkAMEEpuQL4rybdgKMS70Tiy2FQMNgole7f3k+VK47SgaZOt0Ih3o3FksfnIAAFExTgtaOH+a9euXXvuvXVat0ZwonVxZNE/j6bLQP2OSuFCyQ3IdyX5FviZmwDi5o+sib+mjiOLjW8tbh5KbkC+K8m3wMsiSb7y8erBW8nm77kR70bjyGLDZxNChJIbkO9K8i3wsTwyQ4I51hmMJAssR47nSvIt8OHdbrMn4t1oHFlADOK5knwLfEAMRpfF+mKwQSi5E/JdSb4FPtJpgo4VLJJdvM9gFFmsLQbhQskNyHcl+RZ4mSeX1KXg/sHmfUC8G40ji3XFIGAouQH5riTfAi/p0CC5fO1qsvnAQL4bjSOLtd+OHC6U3IB8V5JvgZ/l2xN1b/l5PJswkiw23Tch3gYK8l1JvgXtfLRJE2eId6NxZAExiOdK8i0YCvFuNI4s1p8mBAslNyDfleRb4GH59jfVf84m1wPcUBLvRuPIYv1NVIKFkhuQ70ryLWjm7IYOFt0LsiBdvBuNI4u1t2QPF0puQL4rybegkfODZFePCJZvBnjxnXg3GkcWa68zCBdKbkC+K8m3oJF5spc1/AzrDEaSxUbLkcOEkhuQ70ryLWhieeTMDbACcSxZ4NmEeK4k34ImCveQ8GzCWLJYTwyChpIbkO9K8i1oAmIwyizWEoOwoeQG5LuSfAuaKEwTziaYJowji3XEIHAouQH5riTfgkbcoCFebjKWLNYRg8Ch5Abku5J8Cxo5m2RDg7MJXns2kizWEIPQoeQG5LuSfAuamZu7yuoO8+aPqol3o3FksYYYhI4eNSDfleRb4IHeZ3Et0BstxLvROLIYWgxOp9OvvtHpSPmuJN8CHw/evqrkoPOqM1/Li3ejcWSx6TShZyj5NO0Pp93UQL4rybcgIN6WF+9G48hinQDi+qHkT1+/lf579+kux8p3JfkWhMPf8uLdaBxZrCMG64eSH774SvrvyZPvdzhWvivJtyAc/pYX70bjyGKtRUdrh5IffkuNE09tl/Du9QkY0aeRu7Q8ml4KpXasWY68bihZTxo7Bg3isHm/3jYiLfC3fG+T+tfBAGeMI4v+Dyr1DSUbIAYBEGkBxEBKFoM9tVgeLG4Bka5UQKQF/paX5xTjzWI4MegRQIyESFcqINKCDgHEPmzdKcabxWBi0OfWYiREulIBkRZ0uLXYh607xXizGO7lJj0WHUVCpCsVkGlB+6KjPmzdKcabxYBvOjrpvBw5EjJdyUWoBb6Wl+cU481iQDHYOkJdyUG+BRXkOcV4s4AYSEK+BRXkOcV4s4AYSEK+BRXkOcV4s4AYSEK+BRXkOcV4s4AYSEK+BRXkOcV4s7hIYgAAWBuIAQCAgBgAAAiIAQCAgBgAAAiIAQCAgBgAAAiIAQCAEC0Gn74+nU7Vo/TuJh4Pv03v2Nj6E5SdqFqQfZP/NHKGaEVPPffY+mftLDJ7omURpLdIFoNPX08r5GT6dOF5+k9ephfu3E3/0i/g4UzVguyb/KeRM0Qreuo51Fs4fFlk9kTLIkxvkSwG2du2nDftpJKpqv2Tl9U3J0/9ZrslbKNqQfYNg5fIDcMQreip51Dv5/JkkdkTL4swvUWyGGhShcyr4nR6i97LyeBNzd0pWGC/KX0YO0O0Ym09hxXd+qa09kTMovhhTeSLwd1UF92387rdaMp9nkCULaBvSh/GzhCtWFvPYd/p3diU4cQgYm8RLwap6havIFRHRjtFiEHFAvqm+GHsDNGK9fUcdPTR3JTBxCBmb5EuBqc2nlLsRib0JEEMaiywgaDsw9gZohUb6jmkGPiaMtQ8JGZvES4GWgyrA8y0H02nT/7v/85/xl214GKOC2K3YlM9B5wmeJoylBjE7S2yxeBEV0AhoOJUe5Cbu3GpWnBiG/XkomjBEK3YWM/hAoiepgwlBpF7i2gxsLPJwu0hp9rZ31qssSCbIcsIeARgiFZsrudgW/94mnIVSAxi9xbJYvDwxWwQ5iwcOdV3qLOpFWeqFmTf5D+NnCFa0VPPoRYd+bJYhRGD6L1FshicTAnVkM6yVV3tn7wsYTly1YLsG+encTNEK3rqOdSSZ28WYcQgem+RLAYAgIBADAAABMQAAEBADAAABMQAAEBADAAABMQAAEBADAAABMQAAEBADAAABMQAAEBADAAABMQAAEBADAAABMQAAEBADAAABMQAAEBADAAABMQAAEBADAAABMQAAEBADAAABMQAAEBADAAABMQAAEDIEYPf1bHtQtXwF3Vsu1BjZ/jO8ed1RM1R8zd1BEobYhAaiMEWgBiEAGIQGojBFoAYhABiEBqIwRaAGIQAYhAaiMEWgBiEAGIQGojBFoAYhGBYMTg/SJLk0p21zm1p7+XRzm3139nucf7lfN+T4NnksFAyfew82VureBmtYrBI6yA5bDrdKZCuqkIxMzY0dyhmpjadYs6SxFfMEl6Tclo7B+Vv/qNR9VGovX6Zt4hBS8rV37s2T7sY5P0rLf/yqEd3HlQMFtQNZrob96W1vXW/c2v5/KCPGOgTZ7HFYKYaatGWS15VTWKwkbkDcTa5WW7sfsXwm5SzphhskDlbMcj7lyo/XzHQNXB+sJa7tbb35792e7WBGHz+b9WI5fxvvx5XDBZatBctY4O8qprEYCNzB2J+6V8mpTItel0KIAZl2sTA6V+sxaDQFvOEhou6sKpqZl84StKOkn6vu4s5IKO1vffmKnmqZX3u2SRN6+qeucyqH2yalNf3VfXPTB6p281ULS72ZlSg9MD0+OXR/izRQwbzDX3YfSvPZGULbvGLga0D9d/zg78/MDZmtWHyc6rqzBRzTnlYJd3Q3GFQhdW9Pmvgq1SNpspMnZ5NVD0cLkzLOw2vTLr0z9bwan1l9BEDc242TSj3OJsNZX6nqZk7i0FtV9r9jvk9s8k0c/nYsqFtYuD0r1+o8v/sKC12MamSIQ4DTxPyKqIB8L4rBlRS1eXnaqo8NwdktIvB+cGhcQJzrpLGObXnnqrgLFOdl6r+7AKd9rUFleRQicGMWkSdRALrfLOaUXpOJmUH84tBNixK00mnJoc6iXlWGza/vKpsMXVl2AvrhuYOg8pOZ5k3MBmgP9o6PZukhZ6lBlNPLjS8MikzvFpfGT3EwJ5rxSDrcbOsGk02NDJoauauYlDTlWwP0gaazGxxisdWDG0Tg2L/2q9LqvmCMGwAUcU2qDdrA9PyOWKgGoSKnfeAuRNsbBeD1UIls3ucnasSUp1vdjP98pHbWaY6r7T687FZmvHZl++szr92e2ZH5mkCuhNRkuYb+qC+zgs4K0ZE/WKQtexcde49m+h+Kb9CVZlizrLfNjd3GFS+2sisgY0Y5JFRaz6JhlsXlAL5ozW8Wl9ZTq2dI9E4tWW8r9zjnGYp9sNSM3cUg6auNMvEILPpsO7YsqFtYlDsX/urmqRmjRH8wW8tplKYdoeF7eeOGKhSZ901OyA7sYMY0OVw9zg7V9VG+v/zr33/y3cWl+7kaZq8/j6PXqSNsjw6VP5F0wTqPqpVbOnsN3qw7mZSnv71EYNDbWlNbeRVlRVTTwMPg5g7CNpW6ntZAxsxyCRN1Sm1Mn0/d0utq2A/N7xaX1lW3UcGC1dhM99cOT0uy8aKa20zd48ZlLqS7kHzrI1NZrocpWOrhvYXg0pSzeGMLawzWB45Td4kBnMj5b3EYJW6gKpue66+rqSX/H89UKP/ineY6ahCKfQ8neGm7rVHc7fU710xsN9olZ47mfQTg+IwjjpCcpilVRQDXVVZMdWP2UViQ3MHwRZsv0EMbJ0WxKDY8GSSNbxaX1lW3cUgO7dNDHR9NjZz52lCuStlPcgYaDKj4lSOrRjaf5pQSYqHGNh6z7R9kbSMDFy6iEHqzJkIrkxXmu/e2/310VfUZd9mavPaPz+wFUNx+y//69duKzHQ9/XcVsm+KY0MVqtKYLhPALFwpcuNyLsoXTJsMeeXfna0vyocua65Q2ByI4vrxCCr05qRQZ7Gfm54tb4y+o4MVplKlnocaUBlZKBYTwyqXal5ZFDT7arq3T2AeFwzMqgxxGFIMbCqlc/6TMwg6y/6EB1UcsNlik5icPbIVTs9Mq2pvkoF/vIjNhJDk2grPG4AcXX+te+qcphrqroqF6tSX6cLMYOFTSzHLwblWz9ObSycCEqhqmwxzybfeMTWx4bmDoHNbG7kqCIGhTq1YlBseF1FxvBqfWV5dReD7Fw3ZpD3ODO6LsUMapq5qxhUulI5ZpArYt2xZUPXu7U48/RXhy3cTdB3vmg2bGKr9L0u49wGFNQBhRUJncSAgtLZuVTTFK/VOeeZWu9QVU+n6zgvlWxPHzNPCq1ivsljwVkB+4kB+YZdFKKMtbWh0srHSXlVOcWc5XdjNjR3CGZO1daJQVanBTEoNry51a8Nr9ZXRncxyM517yZkPU6VKctGT7samrlzALHclSjFRX43wWRGUYzaY4vrctrEoNC/CnfrGgxx2MJy5OIyAhUyoVvmpoyFu75uLXQTAz02tedq97U+4dxqzaYk5gd7P++QxIBC+bv33Hsd9hvnLrHNpKcY6PUA+tb5YxO7cFSn5cQMsqpyiulc2Dc0dwDyO2JpiWpjBrZOi2JQbHgyyRhera+MHmJgz/WsM7DZzO06g5pmbhMDGy6pdiUKDfxzJgYmMz1wqxxbNrTDcuSsf6ny/6yaFBcx2ISW9h6UmcelWsUgo+vyuozFgNd1VmjDPfUVsnN0a5YWMQibmUO7GKwPxKAfCz0I80y944nB8qhnxxkLxnCIwQpioOEhBjTY8t6hiyUG6bxh2GUCXMgMhxisIAYAgAG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CIgBAICAGAAAiP8P1Ij5W3MOaMgAAAAASUVORK5CYII=">
          <a:extLst>
            <a:ext uri="{FF2B5EF4-FFF2-40B4-BE49-F238E27FC236}">
              <a16:creationId xmlns:a16="http://schemas.microsoft.com/office/drawing/2014/main" id="{00000000-0008-0000-0200-0000010C0000}"/>
            </a:ext>
          </a:extLst>
        </xdr:cNvPr>
        <xdr:cNvSpPr>
          <a:spLocks noChangeAspect="1" noChangeArrowheads="1"/>
        </xdr:cNvSpPr>
      </xdr:nvSpPr>
      <xdr:spPr bwMode="auto">
        <a:xfrm>
          <a:off x="638175" y="381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279958</xdr:colOff>
      <xdr:row>7</xdr:row>
      <xdr:rowOff>69631</xdr:rowOff>
    </xdr:from>
    <xdr:to>
      <xdr:col>9</xdr:col>
      <xdr:colOff>755091</xdr:colOff>
      <xdr:row>22</xdr:row>
      <xdr:rowOff>25618</xdr:rowOff>
    </xdr:to>
    <xdr:pic>
      <xdr:nvPicPr>
        <xdr:cNvPr id="3" name="Picture 2">
          <a:extLst>
            <a:ext uri="{FF2B5EF4-FFF2-40B4-BE49-F238E27FC236}">
              <a16:creationId xmlns:a16="http://schemas.microsoft.com/office/drawing/2014/main" id="{00000000-0008-0000-0200-000002000000}"/>
            </a:ext>
            <a:ext uri="{147F2762-F138-4A5C-976F-8EAC2B608ADB}">
              <a16:predDERef xmlns:a16="http://schemas.microsoft.com/office/drawing/2014/main" pred="{00000000-0008-0000-0200-0000010C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958" y="1358681"/>
          <a:ext cx="7498233" cy="32833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eurocontrol.int/publication/eurocontrol-data-snapshot-35-moving-towards-higher-levels-transparency-measuring" TargetMode="External"/><Relationship Id="rId1" Type="http://schemas.openxmlformats.org/officeDocument/2006/relationships/hyperlink" Target="https://www.eurocontrol.int/Economics/DailyTrafficVariation-State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8"/>
  <sheetViews>
    <sheetView tabSelected="1" workbookViewId="0">
      <selection activeCell="B3" sqref="B3"/>
    </sheetView>
  </sheetViews>
  <sheetFormatPr defaultColWidth="9.1796875" defaultRowHeight="14.5" x14ac:dyDescent="0.35"/>
  <cols>
    <col min="1" max="2" width="9.1796875" style="1"/>
    <col min="3" max="3" width="109.26953125" style="1" customWidth="1"/>
    <col min="4" max="16384" width="9.1796875" style="1"/>
  </cols>
  <sheetData>
    <row r="2" spans="2:3" x14ac:dyDescent="0.35">
      <c r="B2" s="2" t="s">
        <v>0</v>
      </c>
    </row>
    <row r="3" spans="2:3" x14ac:dyDescent="0.35">
      <c r="B3" s="3" t="s">
        <v>1</v>
      </c>
    </row>
    <row r="4" spans="2:3" x14ac:dyDescent="0.35">
      <c r="B4" s="3"/>
    </row>
    <row r="5" spans="2:3" x14ac:dyDescent="0.35">
      <c r="B5" s="2" t="s">
        <v>2</v>
      </c>
      <c r="C5" s="4">
        <v>44869</v>
      </c>
    </row>
    <row r="6" spans="2:3" x14ac:dyDescent="0.35">
      <c r="B6" s="5" t="s">
        <v>3</v>
      </c>
    </row>
    <row r="7" spans="2:3" x14ac:dyDescent="0.35">
      <c r="B7" s="5" t="s">
        <v>4</v>
      </c>
    </row>
    <row r="8" spans="2:3" x14ac:dyDescent="0.35">
      <c r="B8" s="3"/>
      <c r="C8" s="3" t="s">
        <v>5</v>
      </c>
    </row>
    <row r="9" spans="2:3" x14ac:dyDescent="0.35">
      <c r="B9" s="3"/>
      <c r="C9" s="3"/>
    </row>
    <row r="10" spans="2:3" x14ac:dyDescent="0.35">
      <c r="C10" s="6" t="s">
        <v>6</v>
      </c>
    </row>
    <row r="11" spans="2:3" x14ac:dyDescent="0.35">
      <c r="C11" s="6" t="s">
        <v>7</v>
      </c>
    </row>
    <row r="12" spans="2:3" x14ac:dyDescent="0.35">
      <c r="C12" s="6" t="s">
        <v>8</v>
      </c>
    </row>
    <row r="13" spans="2:3" x14ac:dyDescent="0.35">
      <c r="C13" s="7" t="s">
        <v>9</v>
      </c>
    </row>
    <row r="14" spans="2:3" x14ac:dyDescent="0.35">
      <c r="C14" s="7" t="s">
        <v>10</v>
      </c>
    </row>
    <row r="15" spans="2:3" ht="24" x14ac:dyDescent="0.35">
      <c r="C15" s="7" t="s">
        <v>11</v>
      </c>
    </row>
    <row r="16" spans="2:3" x14ac:dyDescent="0.35">
      <c r="C16" s="7" t="s">
        <v>12</v>
      </c>
    </row>
    <row r="17" spans="2:2" x14ac:dyDescent="0.35">
      <c r="B17" s="8"/>
    </row>
    <row r="18" spans="2:2" x14ac:dyDescent="0.35">
      <c r="B18" s="8" t="s">
        <v>13</v>
      </c>
    </row>
  </sheetData>
  <hyperlinks>
    <hyperlink ref="C8" r:id="rId1"/>
    <hyperlink ref="B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I50"/>
  <sheetViews>
    <sheetView workbookViewId="0">
      <selection activeCell="H3" sqref="H3"/>
    </sheetView>
  </sheetViews>
  <sheetFormatPr defaultColWidth="9.1796875" defaultRowHeight="14.5" x14ac:dyDescent="0.35"/>
  <cols>
    <col min="1" max="1" width="4.54296875" style="1" customWidth="1"/>
    <col min="2" max="2" width="5" style="1" bestFit="1" customWidth="1"/>
    <col min="3" max="3" width="6.26953125" style="1" customWidth="1"/>
    <col min="4" max="4" width="32.7265625" style="1" bestFit="1" customWidth="1"/>
    <col min="5" max="5" width="8" style="1" bestFit="1" customWidth="1"/>
    <col min="6" max="6" width="12" style="1" customWidth="1"/>
    <col min="7" max="7" width="5" style="1" bestFit="1" customWidth="1"/>
    <col min="8" max="8" width="13.7265625" style="1" customWidth="1"/>
    <col min="9" max="9" width="7" style="1" bestFit="1" customWidth="1"/>
    <col min="10" max="10" width="13.7265625" style="1" bestFit="1" customWidth="1"/>
    <col min="11" max="11" width="7" style="1" bestFit="1" customWidth="1"/>
    <col min="12" max="12" width="32.7265625" style="1" bestFit="1" customWidth="1"/>
    <col min="13" max="13" width="10.1796875" style="1" bestFit="1" customWidth="1"/>
    <col min="14" max="15" width="9.1796875" style="1"/>
    <col min="16" max="16" width="24.7265625" style="1" bestFit="1" customWidth="1"/>
    <col min="17" max="17" width="10.54296875" style="1" bestFit="1" customWidth="1"/>
    <col min="18" max="16384" width="9.1796875" style="1"/>
  </cols>
  <sheetData>
    <row r="2" spans="3:9" x14ac:dyDescent="0.35">
      <c r="C2" s="9" t="s">
        <v>14</v>
      </c>
      <c r="D2" s="10" t="s">
        <v>15</v>
      </c>
      <c r="E2" s="10" t="s">
        <v>16</v>
      </c>
      <c r="G2" s="9" t="s">
        <v>14</v>
      </c>
      <c r="H2" s="10" t="s">
        <v>17</v>
      </c>
      <c r="I2" s="10" t="s">
        <v>16</v>
      </c>
    </row>
    <row r="3" spans="3:9" x14ac:dyDescent="0.35">
      <c r="C3" s="25">
        <v>2019</v>
      </c>
      <c r="D3" s="19" t="s">
        <v>18</v>
      </c>
      <c r="E3" s="16">
        <v>18970</v>
      </c>
      <c r="G3" s="25">
        <v>2019</v>
      </c>
      <c r="H3" s="19" t="s">
        <v>19</v>
      </c>
      <c r="I3" s="17">
        <v>215</v>
      </c>
    </row>
    <row r="4" spans="3:9" x14ac:dyDescent="0.35">
      <c r="C4" s="27"/>
      <c r="D4" s="19" t="s">
        <v>20</v>
      </c>
      <c r="E4" s="16">
        <v>15904</v>
      </c>
      <c r="G4" s="26"/>
      <c r="H4" s="19" t="s">
        <v>21</v>
      </c>
      <c r="I4" s="17">
        <v>292</v>
      </c>
    </row>
    <row r="5" spans="3:9" x14ac:dyDescent="0.35">
      <c r="C5" s="25">
        <v>2020</v>
      </c>
      <c r="D5" s="19" t="s">
        <v>18</v>
      </c>
      <c r="E5" s="16">
        <v>14654</v>
      </c>
      <c r="G5" s="27"/>
      <c r="H5" s="19" t="s">
        <v>22</v>
      </c>
      <c r="I5" s="17">
        <v>597</v>
      </c>
    </row>
    <row r="6" spans="3:9" x14ac:dyDescent="0.35">
      <c r="C6" s="27"/>
      <c r="D6" s="19" t="s">
        <v>20</v>
      </c>
      <c r="E6" s="16">
        <v>13478</v>
      </c>
      <c r="G6" s="25">
        <v>2020</v>
      </c>
      <c r="H6" s="19" t="s">
        <v>19</v>
      </c>
      <c r="I6" s="17">
        <v>269</v>
      </c>
    </row>
    <row r="7" spans="3:9" x14ac:dyDescent="0.35">
      <c r="C7" s="25">
        <v>2021</v>
      </c>
      <c r="D7" s="19" t="s">
        <v>18</v>
      </c>
      <c r="E7" s="16">
        <v>17690</v>
      </c>
      <c r="G7" s="26"/>
      <c r="H7" s="19" t="s">
        <v>21</v>
      </c>
      <c r="I7" s="17">
        <v>345</v>
      </c>
    </row>
    <row r="8" spans="3:9" x14ac:dyDescent="0.35">
      <c r="C8" s="27"/>
      <c r="D8" s="19" t="s">
        <v>20</v>
      </c>
      <c r="E8" s="16">
        <v>16348</v>
      </c>
      <c r="G8" s="27"/>
      <c r="H8" s="19" t="s">
        <v>22</v>
      </c>
      <c r="I8" s="17">
        <v>714</v>
      </c>
    </row>
    <row r="9" spans="3:9" x14ac:dyDescent="0.35">
      <c r="C9" s="25">
        <v>2022</v>
      </c>
      <c r="D9" s="19" t="s">
        <v>18</v>
      </c>
      <c r="E9" s="16">
        <v>19063</v>
      </c>
      <c r="G9" s="25">
        <v>2021</v>
      </c>
      <c r="H9" s="19" t="s">
        <v>19</v>
      </c>
      <c r="I9" s="17">
        <v>266</v>
      </c>
    </row>
    <row r="10" spans="3:9" x14ac:dyDescent="0.35">
      <c r="C10" s="27"/>
      <c r="D10" s="19" t="s">
        <v>20</v>
      </c>
      <c r="E10" s="16">
        <v>18061</v>
      </c>
      <c r="G10" s="26"/>
      <c r="H10" s="19" t="s">
        <v>21</v>
      </c>
      <c r="I10" s="17">
        <v>352</v>
      </c>
    </row>
    <row r="11" spans="3:9" x14ac:dyDescent="0.35">
      <c r="G11" s="27"/>
      <c r="H11" s="19" t="s">
        <v>22</v>
      </c>
      <c r="I11" s="17">
        <v>918</v>
      </c>
    </row>
    <row r="12" spans="3:9" x14ac:dyDescent="0.35">
      <c r="G12" s="25">
        <v>2022</v>
      </c>
      <c r="H12" s="19" t="s">
        <v>19</v>
      </c>
      <c r="I12" s="17">
        <v>287</v>
      </c>
    </row>
    <row r="13" spans="3:9" x14ac:dyDescent="0.35">
      <c r="G13" s="26"/>
      <c r="H13" s="19" t="s">
        <v>21</v>
      </c>
      <c r="I13" s="17">
        <v>353</v>
      </c>
    </row>
    <row r="14" spans="3:9" x14ac:dyDescent="0.35">
      <c r="G14" s="27"/>
      <c r="H14" s="19" t="s">
        <v>22</v>
      </c>
      <c r="I14" s="17">
        <v>1099</v>
      </c>
    </row>
    <row r="18" spans="3:3" x14ac:dyDescent="0.35">
      <c r="C18" s="13" t="s">
        <v>23</v>
      </c>
    </row>
    <row r="20" spans="3:3" x14ac:dyDescent="0.35">
      <c r="C20" s="3"/>
    </row>
    <row r="46" spans="3:8" x14ac:dyDescent="0.35">
      <c r="C46" s="11"/>
      <c r="D46" s="11"/>
      <c r="E46" s="11"/>
    </row>
    <row r="47" spans="3:8" x14ac:dyDescent="0.35">
      <c r="C47" s="11"/>
      <c r="D47" s="12"/>
      <c r="E47" s="12"/>
    </row>
    <row r="48" spans="3:8" x14ac:dyDescent="0.35">
      <c r="C48" s="11"/>
      <c r="D48" s="11"/>
      <c r="E48" s="13"/>
      <c r="F48" s="13"/>
      <c r="G48" s="13"/>
      <c r="H48" s="13"/>
    </row>
    <row r="49" spans="4:9" x14ac:dyDescent="0.35">
      <c r="E49" s="13"/>
      <c r="F49" s="13"/>
      <c r="G49" s="13"/>
      <c r="H49" s="13"/>
      <c r="I49" s="13"/>
    </row>
    <row r="50" spans="4:9" x14ac:dyDescent="0.35">
      <c r="D50" s="14"/>
    </row>
  </sheetData>
  <mergeCells count="8">
    <mergeCell ref="G12:G14"/>
    <mergeCell ref="C3:C4"/>
    <mergeCell ref="C5:C6"/>
    <mergeCell ref="C7:C8"/>
    <mergeCell ref="C9:C10"/>
    <mergeCell ref="G3:G5"/>
    <mergeCell ref="G6:G8"/>
    <mergeCell ref="G9:G11"/>
  </mergeCell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50"/>
  <sheetViews>
    <sheetView topLeftCell="A4" workbookViewId="0">
      <selection activeCell="M33" sqref="M33"/>
    </sheetView>
  </sheetViews>
  <sheetFormatPr defaultColWidth="9.1796875" defaultRowHeight="14.5" x14ac:dyDescent="0.35"/>
  <cols>
    <col min="1" max="1" width="4.54296875" style="1" customWidth="1"/>
    <col min="2" max="2" width="5" style="1" bestFit="1" customWidth="1"/>
    <col min="3" max="3" width="6.26953125" style="1" customWidth="1"/>
    <col min="4" max="4" width="32.7265625" style="1" bestFit="1" customWidth="1"/>
    <col min="5" max="5" width="8" style="1" bestFit="1" customWidth="1"/>
    <col min="6" max="6" width="10.453125" style="1" bestFit="1" customWidth="1"/>
    <col min="7" max="7" width="21.54296875" style="1" bestFit="1" customWidth="1"/>
    <col min="8" max="8" width="7" style="1" customWidth="1"/>
    <col min="9" max="9" width="5" style="1" bestFit="1" customWidth="1"/>
    <col min="10" max="10" width="13.7265625" style="1" bestFit="1" customWidth="1"/>
    <col min="11" max="11" width="7" style="1" bestFit="1" customWidth="1"/>
    <col min="12" max="12" width="5.453125" style="1" bestFit="1" customWidth="1"/>
    <col min="13" max="13" width="33" style="1" bestFit="1" customWidth="1"/>
    <col min="14" max="14" width="23.7265625" style="1" customWidth="1"/>
    <col min="15" max="15" width="25.453125" style="1" customWidth="1"/>
    <col min="16" max="16" width="23.1796875" style="1" customWidth="1"/>
    <col min="17" max="17" width="27.26953125" style="1" customWidth="1"/>
    <col min="18" max="18" width="9.1796875" style="1"/>
    <col min="19" max="19" width="5.453125" style="1" bestFit="1" customWidth="1"/>
    <col min="20" max="20" width="13.7265625" style="1" bestFit="1" customWidth="1"/>
    <col min="21" max="21" width="7" style="1" bestFit="1" customWidth="1"/>
    <col min="22" max="16384" width="9.1796875" style="1"/>
  </cols>
  <sheetData>
    <row r="3" spans="3:17" x14ac:dyDescent="0.35">
      <c r="C3"/>
    </row>
    <row r="8" spans="3:17" ht="28.9" customHeight="1" x14ac:dyDescent="0.35">
      <c r="L8" s="9" t="s">
        <v>14</v>
      </c>
      <c r="M8" s="10" t="s">
        <v>24</v>
      </c>
      <c r="N8" s="18" t="s">
        <v>25</v>
      </c>
      <c r="O8" s="22" t="s">
        <v>26</v>
      </c>
      <c r="P8" s="18" t="s">
        <v>27</v>
      </c>
      <c r="Q8" s="18" t="s">
        <v>28</v>
      </c>
    </row>
    <row r="9" spans="3:17" ht="14.5" customHeight="1" x14ac:dyDescent="0.35">
      <c r="L9" s="25">
        <v>2019</v>
      </c>
      <c r="M9" s="15" t="s">
        <v>18</v>
      </c>
      <c r="N9" s="16">
        <v>18970</v>
      </c>
      <c r="O9" s="16">
        <f>N9</f>
        <v>18970</v>
      </c>
      <c r="P9" s="28">
        <f>O10/O9</f>
        <v>0.78017923036373216</v>
      </c>
      <c r="Q9" s="28">
        <f>ABS(O10/O9-1)</f>
        <v>0.21982076963626784</v>
      </c>
    </row>
    <row r="10" spans="3:17" ht="14.5" customHeight="1" x14ac:dyDescent="0.35">
      <c r="L10" s="27"/>
      <c r="M10" s="15">
        <v>20.190000000000001</v>
      </c>
      <c r="N10" s="16">
        <v>15904</v>
      </c>
      <c r="O10" s="23">
        <f>N10-SUM(N16:N18)</f>
        <v>14800</v>
      </c>
      <c r="P10" s="29"/>
      <c r="Q10" s="29"/>
    </row>
    <row r="11" spans="3:17" ht="14.5" customHeight="1" x14ac:dyDescent="0.35">
      <c r="L11" s="25">
        <v>2022</v>
      </c>
      <c r="M11" s="15" t="s">
        <v>18</v>
      </c>
      <c r="N11" s="16">
        <v>19063</v>
      </c>
      <c r="O11" s="16">
        <f>N11</f>
        <v>19063</v>
      </c>
      <c r="P11" s="28">
        <f>O12/O11</f>
        <v>0.85621360751193409</v>
      </c>
      <c r="Q11" s="28">
        <f>ABS(O12/O11-1)</f>
        <v>0.14378639248806591</v>
      </c>
    </row>
    <row r="12" spans="3:17" ht="14.5" customHeight="1" x14ac:dyDescent="0.35">
      <c r="L12" s="27"/>
      <c r="M12" s="15" t="s">
        <v>20</v>
      </c>
      <c r="N12" s="16">
        <v>18061</v>
      </c>
      <c r="O12" s="23">
        <f>N12-SUM(N19:N21)</f>
        <v>16322</v>
      </c>
      <c r="P12" s="29"/>
      <c r="Q12" s="29"/>
    </row>
    <row r="15" spans="3:17" ht="45" customHeight="1" x14ac:dyDescent="0.35">
      <c r="L15" s="9" t="s">
        <v>14</v>
      </c>
      <c r="M15" s="10" t="s">
        <v>29</v>
      </c>
      <c r="N15" s="18" t="s">
        <v>30</v>
      </c>
      <c r="O15" s="18" t="s">
        <v>31</v>
      </c>
      <c r="P15" s="18" t="s">
        <v>31</v>
      </c>
    </row>
    <row r="16" spans="3:17" x14ac:dyDescent="0.35">
      <c r="L16" s="25">
        <v>2019</v>
      </c>
      <c r="M16" s="17" t="s">
        <v>19</v>
      </c>
      <c r="N16" s="17">
        <v>215</v>
      </c>
      <c r="O16" s="21">
        <f>N16/N10</f>
        <v>1.3518611670020121E-2</v>
      </c>
      <c r="P16" s="30">
        <f>SUM(N16:N18)/N10</f>
        <v>6.9416498993963779E-2</v>
      </c>
    </row>
    <row r="17" spans="2:16" x14ac:dyDescent="0.35">
      <c r="L17" s="26"/>
      <c r="M17" s="17" t="s">
        <v>21</v>
      </c>
      <c r="N17" s="17">
        <v>292</v>
      </c>
      <c r="O17" s="21">
        <f>N17/N10</f>
        <v>1.8360160965794767E-2</v>
      </c>
      <c r="P17" s="31"/>
    </row>
    <row r="18" spans="2:16" x14ac:dyDescent="0.35">
      <c r="L18" s="27"/>
      <c r="M18" s="17" t="s">
        <v>22</v>
      </c>
      <c r="N18" s="17">
        <v>597</v>
      </c>
      <c r="O18" s="21">
        <f>N18/N10</f>
        <v>3.7537726358148893E-2</v>
      </c>
      <c r="P18" s="32"/>
    </row>
    <row r="19" spans="2:16" x14ac:dyDescent="0.35">
      <c r="L19" s="25">
        <v>2022</v>
      </c>
      <c r="M19" s="17" t="s">
        <v>19</v>
      </c>
      <c r="N19" s="17">
        <v>287</v>
      </c>
      <c r="O19" s="21">
        <f>N19/N12</f>
        <v>1.5890592990421351E-2</v>
      </c>
      <c r="P19" s="30">
        <f xml:space="preserve"> SUM(N19:N21)/N12</f>
        <v>9.6284812579591386E-2</v>
      </c>
    </row>
    <row r="20" spans="2:16" x14ac:dyDescent="0.35">
      <c r="C20" s="3"/>
      <c r="L20" s="26"/>
      <c r="M20" s="17" t="s">
        <v>21</v>
      </c>
      <c r="N20" s="17">
        <v>353</v>
      </c>
      <c r="O20" s="21">
        <f>N20/N12</f>
        <v>1.9544875699019987E-2</v>
      </c>
      <c r="P20" s="31"/>
    </row>
    <row r="21" spans="2:16" x14ac:dyDescent="0.35">
      <c r="L21" s="27"/>
      <c r="M21" s="17" t="s">
        <v>22</v>
      </c>
      <c r="N21" s="17">
        <v>1099</v>
      </c>
      <c r="O21" s="21">
        <f>N21/N12</f>
        <v>6.0849343890150044E-2</v>
      </c>
      <c r="P21" s="32"/>
    </row>
    <row r="25" spans="2:16" x14ac:dyDescent="0.35">
      <c r="B25" s="13"/>
      <c r="N25" s="20"/>
    </row>
    <row r="26" spans="2:16" x14ac:dyDescent="0.35">
      <c r="B26" s="13" t="s">
        <v>23</v>
      </c>
      <c r="N26" s="20"/>
    </row>
    <row r="27" spans="2:16" x14ac:dyDescent="0.35">
      <c r="B27" s="13" t="s">
        <v>32</v>
      </c>
      <c r="N27" s="20"/>
    </row>
    <row r="28" spans="2:16" x14ac:dyDescent="0.35">
      <c r="N28" s="24"/>
    </row>
    <row r="29" spans="2:16" x14ac:dyDescent="0.35">
      <c r="N29" s="24"/>
    </row>
    <row r="46" spans="3:8" x14ac:dyDescent="0.35">
      <c r="C46" s="11"/>
      <c r="D46" s="11"/>
      <c r="E46" s="11"/>
    </row>
    <row r="47" spans="3:8" x14ac:dyDescent="0.35">
      <c r="C47" s="11"/>
      <c r="D47" s="12"/>
      <c r="E47" s="12"/>
    </row>
    <row r="48" spans="3:8" x14ac:dyDescent="0.35">
      <c r="C48" s="11"/>
      <c r="D48" s="11"/>
      <c r="E48" s="13"/>
      <c r="F48" s="13"/>
      <c r="G48" s="13"/>
      <c r="H48" s="13"/>
    </row>
    <row r="49" spans="4:9" x14ac:dyDescent="0.35">
      <c r="E49" s="13"/>
      <c r="F49" s="13"/>
      <c r="G49" s="13"/>
      <c r="H49" s="13"/>
      <c r="I49" s="13"/>
    </row>
    <row r="50" spans="4:9" x14ac:dyDescent="0.35">
      <c r="D50" s="14"/>
    </row>
  </sheetData>
  <mergeCells count="10">
    <mergeCell ref="L19:L21"/>
    <mergeCell ref="P19:P21"/>
    <mergeCell ref="L9:L10"/>
    <mergeCell ref="P9:P10"/>
    <mergeCell ref="Q9:Q10"/>
    <mergeCell ref="L11:L12"/>
    <mergeCell ref="P11:P12"/>
    <mergeCell ref="Q11:Q12"/>
    <mergeCell ref="L16:L18"/>
    <mergeCell ref="P16:P18"/>
  </mergeCells>
  <pageMargins left="0.7" right="0.7" top="0.75" bottom="0.75" header="0.3" footer="0.3"/>
  <ignoredErrors>
    <ignoredError sqref="P16 P19" formulaRange="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039b2a8-eb57-4424-b214-c74598408998">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0" ma:contentTypeDescription="Create a new document." ma:contentTypeScope="" ma:versionID="bcae6d0b24ad73027200d8fa51641a90">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284c74166f6fc36cebf1a4b814e7960d"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C91A3F-3530-404F-9EB3-E56B0B72B37C}">
  <ds:schemaRefs>
    <ds:schemaRef ds:uri="http://purl.org/dc/terms/"/>
    <ds:schemaRef ds:uri="http://schemas.openxmlformats.org/package/2006/metadata/core-properties"/>
    <ds:schemaRef ds:uri="http://purl.org/dc/dcmitype/"/>
    <ds:schemaRef ds:uri="http://schemas.microsoft.com/office/infopath/2007/PartnerControls"/>
    <ds:schemaRef ds:uri="2c9896c8-92e3-4bb6-9876-27e1cde653db"/>
    <ds:schemaRef ds:uri="http://purl.org/dc/elements/1.1/"/>
    <ds:schemaRef ds:uri="http://schemas.microsoft.com/office/2006/metadata/properties"/>
    <ds:schemaRef ds:uri="http://schemas.microsoft.com/office/2006/documentManagement/types"/>
    <ds:schemaRef ds:uri="e039b2a8-eb57-4424-b214-c74598408998"/>
    <ds:schemaRef ds:uri="http://www.w3.org/XML/1998/namespace"/>
  </ds:schemaRefs>
</ds:datastoreItem>
</file>

<file path=customXml/itemProps2.xml><?xml version="1.0" encoding="utf-8"?>
<ds:datastoreItem xmlns:ds="http://schemas.openxmlformats.org/officeDocument/2006/customXml" ds:itemID="{48956547-76F3-46E2-AF96-238E65F73F83}">
  <ds:schemaRefs>
    <ds:schemaRef ds:uri="http://schemas.microsoft.com/sharepoint/v3/contenttype/forms"/>
  </ds:schemaRefs>
</ds:datastoreItem>
</file>

<file path=customXml/itemProps3.xml><?xml version="1.0" encoding="utf-8"?>
<ds:datastoreItem xmlns:ds="http://schemas.openxmlformats.org/officeDocument/2006/customXml" ds:itemID="{9D4410EE-167F-449F-81D9-5D1ABFA505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Data</vt:lpstr>
      <vt:lpstr>Graph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CAMPANELLI Vera</cp:lastModifiedBy>
  <cp:revision/>
  <dcterms:created xsi:type="dcterms:W3CDTF">2022-10-31T12:49:20Z</dcterms:created>
  <dcterms:modified xsi:type="dcterms:W3CDTF">2022-11-07T12:58:40Z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MediaServiceImageTags">
    <vt:lpwstr/>
  </property>
  <property fmtid="{D5CDD505-2E9C-101B-9397-08002B2CF9AE}" pid="4" name="Order">
    <vt:r8>99600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